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5" yWindow="584" windowWidth="14808" windowHeight="7526" tabRatio="919" activeTab="1"/>
  </bookViews>
  <sheets>
    <sheet name="Info" sheetId="70" r:id="rId1"/>
    <sheet name="20. LI3" sheetId="67" r:id="rId2"/>
    <sheet name="21. LI4" sheetId="68" r:id="rId3"/>
    <sheet name="22. OR1" sheetId="39" r:id="rId4"/>
    <sheet name="23. OR2" sheetId="40" r:id="rId5"/>
    <sheet name="24. Rem1" sheetId="48" r:id="rId6"/>
    <sheet name="25. Rem 2 " sheetId="72" r:id="rId7"/>
    <sheet name="26. Rem 3" sheetId="50" r:id="rId8"/>
    <sheet name="27. REM 4" sheetId="63"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6">#REF!</definedName>
    <definedName name="ACC_BALACC">#REF!</definedName>
    <definedName name="ACC_CRS" localSheetId="6">#REF!</definedName>
    <definedName name="ACC_CRS">#REF!</definedName>
    <definedName name="ACC_DBS" localSheetId="6">#REF!</definedName>
    <definedName name="ACC_DBS">#REF!</definedName>
    <definedName name="ACC_ISO" localSheetId="6">#REF!</definedName>
    <definedName name="ACC_ISO">#REF!</definedName>
    <definedName name="ACC_SALDO" localSheetId="6">#REF!</definedName>
    <definedName name="ACC_SALDO">#REF!</definedName>
    <definedName name="BS_BALACC" localSheetId="6">#REF!</definedName>
    <definedName name="BS_BALACC">#REF!</definedName>
    <definedName name="BS_BALANCE" localSheetId="6">#REF!</definedName>
    <definedName name="BS_BALANCE">#REF!</definedName>
    <definedName name="BS_CR" localSheetId="6">#REF!</definedName>
    <definedName name="BS_CR">#REF!</definedName>
    <definedName name="BS_CR_EQU" localSheetId="6">#REF!</definedName>
    <definedName name="BS_CR_EQU">#REF!</definedName>
    <definedName name="BS_DB" localSheetId="6">#REF!</definedName>
    <definedName name="BS_DB">#REF!</definedName>
    <definedName name="BS_DB_EQU" localSheetId="6">#REF!</definedName>
    <definedName name="BS_DB_EQU">#REF!</definedName>
    <definedName name="BS_DT" localSheetId="6">#REF!</definedName>
    <definedName name="BS_DT">#REF!</definedName>
    <definedName name="BS_ISO" localSheetId="6">#REF!</definedName>
    <definedName name="BS_ISO">#REF!</definedName>
    <definedName name="CurrentDate" localSheetId="6">#REF!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T10" i="67" l="1"/>
  <c r="T9" i="67"/>
  <c r="G10" i="40" l="1"/>
  <c r="D10" i="40"/>
  <c r="E10" i="40"/>
  <c r="C10" i="40"/>
  <c r="H49" i="67" l="1"/>
  <c r="C49" i="67"/>
  <c r="N42" i="67"/>
  <c r="N43" i="67"/>
  <c r="N44" i="67"/>
  <c r="N45" i="67"/>
  <c r="N46" i="67"/>
  <c r="N47" i="67"/>
  <c r="N48" i="67"/>
  <c r="O36" i="67"/>
  <c r="P27" i="67"/>
  <c r="P28" i="67"/>
  <c r="P29" i="67"/>
  <c r="P30" i="67"/>
  <c r="P31" i="67"/>
  <c r="P32" i="67"/>
  <c r="P33" i="67"/>
  <c r="P34" i="67"/>
  <c r="P35" i="67"/>
  <c r="P26" i="67"/>
  <c r="C21" i="67"/>
  <c r="T11" i="67"/>
  <c r="T12" i="67"/>
  <c r="T13" i="67"/>
  <c r="T14" i="67"/>
  <c r="T15" i="67"/>
  <c r="T16" i="67"/>
  <c r="T17" i="67"/>
  <c r="T18" i="67"/>
  <c r="T19" i="67"/>
  <c r="T20" i="67"/>
  <c r="R21" i="67"/>
  <c r="S21" i="67"/>
  <c r="P36" i="67" l="1"/>
  <c r="T21" i="67"/>
  <c r="F10" i="40"/>
  <c r="N19" i="63"/>
  <c r="M19" i="63"/>
  <c r="O19" i="63" s="1"/>
  <c r="D15" i="48" l="1"/>
  <c r="G22" i="50" l="1"/>
  <c r="G17" i="50"/>
  <c r="F17" i="50"/>
  <c r="E17" i="50"/>
  <c r="D17" i="50"/>
  <c r="D22" i="50" s="1"/>
  <c r="C17" i="50"/>
  <c r="G12" i="50"/>
  <c r="F12" i="50"/>
  <c r="F22" i="50" s="1"/>
  <c r="E12" i="50"/>
  <c r="D12" i="50"/>
  <c r="C12" i="50"/>
  <c r="C22" i="50" s="1"/>
  <c r="G7" i="50"/>
  <c r="F7" i="50"/>
  <c r="E7" i="50"/>
  <c r="D7" i="50"/>
  <c r="C7" i="50"/>
  <c r="F15" i="48"/>
  <c r="E15" i="48"/>
  <c r="F7" i="48"/>
  <c r="F22" i="48" s="1"/>
  <c r="E7" i="48"/>
  <c r="D7" i="48"/>
  <c r="D22" i="48" s="1"/>
  <c r="M49" i="67"/>
  <c r="L49" i="67"/>
  <c r="K49" i="67"/>
  <c r="J49" i="67"/>
  <c r="I49" i="67"/>
  <c r="G49" i="67"/>
  <c r="E49" i="67"/>
  <c r="D49" i="67"/>
  <c r="N41" i="67"/>
  <c r="N36" i="67"/>
  <c r="M36" i="67"/>
  <c r="L36" i="67"/>
  <c r="K36" i="67"/>
  <c r="J36" i="67"/>
  <c r="I36" i="67"/>
  <c r="H36" i="67"/>
  <c r="G36" i="67"/>
  <c r="E36" i="67"/>
  <c r="D36" i="67"/>
  <c r="C36" i="67"/>
  <c r="Q21" i="67"/>
  <c r="P21" i="67"/>
  <c r="O21" i="67"/>
  <c r="N21" i="67"/>
  <c r="M21" i="67"/>
  <c r="L21" i="67"/>
  <c r="K21" i="67"/>
  <c r="J21" i="67"/>
  <c r="I21" i="67"/>
  <c r="H21" i="67"/>
  <c r="G21" i="67"/>
  <c r="E21" i="67"/>
  <c r="D21" i="67"/>
  <c r="E22" i="48" l="1"/>
  <c r="N49" i="67"/>
  <c r="E22" i="50"/>
  <c r="E15" i="72"/>
  <c r="D15" i="72"/>
  <c r="C15" i="72"/>
  <c r="E9" i="72"/>
  <c r="D9" i="72"/>
  <c r="C9" i="72"/>
  <c r="N12" i="63" l="1"/>
  <c r="N13" i="63"/>
  <c r="N14" i="63"/>
  <c r="N15" i="63"/>
  <c r="N16" i="63"/>
  <c r="N17" i="63"/>
  <c r="N11" i="63"/>
  <c r="M16" i="63"/>
  <c r="M12" i="63"/>
  <c r="M13" i="63"/>
  <c r="M14" i="63"/>
  <c r="M15" i="63"/>
  <c r="M17" i="63"/>
  <c r="M11" i="63"/>
  <c r="E11" i="63"/>
  <c r="E17" i="63"/>
  <c r="D10" i="63"/>
  <c r="C10" i="63"/>
  <c r="F10" i="63"/>
  <c r="G10" i="63"/>
  <c r="H10" i="63"/>
  <c r="I10" i="63"/>
  <c r="J10" i="63"/>
  <c r="K10" i="63"/>
  <c r="L10" i="63"/>
  <c r="N10" i="63" l="1"/>
  <c r="M10" i="63"/>
  <c r="O17" i="63"/>
  <c r="O11" i="63"/>
  <c r="O12" i="63"/>
  <c r="O13" i="63"/>
  <c r="O14" i="63"/>
  <c r="O15" i="63"/>
  <c r="O16" i="63"/>
  <c r="E12" i="63"/>
  <c r="E13" i="63"/>
  <c r="E14" i="63"/>
  <c r="E15" i="63"/>
  <c r="E16" i="63"/>
  <c r="E10" i="63" l="1"/>
  <c r="O10" i="63"/>
</calcChain>
</file>

<file path=xl/sharedStrings.xml><?xml version="1.0" encoding="utf-8"?>
<sst xmlns="http://schemas.openxmlformats.org/spreadsheetml/2006/main" count="310" uniqueCount="202">
  <si>
    <t>a</t>
  </si>
  <si>
    <t>b</t>
  </si>
  <si>
    <t>c</t>
  </si>
  <si>
    <t>d</t>
  </si>
  <si>
    <t>e</t>
  </si>
  <si>
    <t>T</t>
  </si>
  <si>
    <t>T-1</t>
  </si>
  <si>
    <t>T-2</t>
  </si>
  <si>
    <t>f</t>
  </si>
  <si>
    <t xml:space="preserve">                                                                </t>
  </si>
  <si>
    <t>x</t>
  </si>
  <si>
    <t>.....</t>
  </si>
  <si>
    <t>g</t>
  </si>
  <si>
    <t>h</t>
  </si>
  <si>
    <t>j</t>
  </si>
  <si>
    <t>k</t>
  </si>
  <si>
    <t>l</t>
  </si>
  <si>
    <t>m</t>
  </si>
  <si>
    <t>Table N</t>
  </si>
  <si>
    <t>Consolidation by entities</t>
  </si>
  <si>
    <t>Content</t>
  </si>
  <si>
    <t>Information about historical operational losses</t>
  </si>
  <si>
    <t>Differences between accounting and regulatory scopes of consolidation</t>
  </si>
  <si>
    <t>Operational risks - basic indicator approach</t>
  </si>
  <si>
    <t xml:space="preserve"> Remuneration awarded during the reporting period</t>
  </si>
  <si>
    <t>Special payments</t>
  </si>
  <si>
    <t>Shares owned by senior management</t>
  </si>
  <si>
    <t>Bank:</t>
  </si>
  <si>
    <t>Date:</t>
  </si>
  <si>
    <t>Table 21</t>
  </si>
  <si>
    <t>Name of Entity</t>
  </si>
  <si>
    <t>Method of Accounting consolidation</t>
  </si>
  <si>
    <t>Full Consolidation</t>
  </si>
  <si>
    <t>Proportional Consolidation</t>
  </si>
  <si>
    <t>Not consolidated</t>
  </si>
  <si>
    <t>Method of regulatory consolidation</t>
  </si>
  <si>
    <t>Description</t>
  </si>
  <si>
    <t>Neither consolidated nor deducted</t>
  </si>
  <si>
    <t>Deducted</t>
  </si>
  <si>
    <t>Table 23</t>
  </si>
  <si>
    <t>Net interest income</t>
  </si>
  <si>
    <t>Total Non-Interest Income</t>
  </si>
  <si>
    <t>Total income (1+2-3)</t>
  </si>
  <si>
    <t>Table 25</t>
  </si>
  <si>
    <t>Guaranteed bonuses</t>
  </si>
  <si>
    <t>Sign-on awards</t>
  </si>
  <si>
    <t>Severance payments</t>
  </si>
  <si>
    <t>Senior management</t>
  </si>
  <si>
    <t>Other material risk takers</t>
  </si>
  <si>
    <t>Number of employees</t>
  </si>
  <si>
    <t>Of which cash-based</t>
  </si>
  <si>
    <t>Of which shares</t>
  </si>
  <si>
    <t>Of which share-linked instruments</t>
  </si>
  <si>
    <t>Table 27</t>
  </si>
  <si>
    <t>Total amount:</t>
  </si>
  <si>
    <t>Total (a+b)</t>
  </si>
  <si>
    <t>Changes during the reporting period</t>
  </si>
  <si>
    <t>Awarded during the period</t>
  </si>
  <si>
    <t>Vesting</t>
  </si>
  <si>
    <t>Reduction during the period</t>
  </si>
  <si>
    <t>Other Changes</t>
  </si>
  <si>
    <t>Sell</t>
  </si>
  <si>
    <t>Amount of shares at the end of the reporting period</t>
  </si>
  <si>
    <t>Total(k+l)</t>
  </si>
  <si>
    <t>Assets (as reported in published IFRS financial statements)</t>
  </si>
  <si>
    <t>Carrying Values as reported in published IFRS financial statements</t>
  </si>
  <si>
    <t>Carrying Values per IFRS under scope of regulatory consolidation (stand-alone)</t>
  </si>
  <si>
    <t>Carrying values as reported in published stand-alone financial statements per local accounting rules (stand-alone)</t>
  </si>
  <si>
    <t>Notes</t>
  </si>
  <si>
    <t>Reconciliation with standardized regulatory reporting format</t>
  </si>
  <si>
    <t>Cash</t>
  </si>
  <si>
    <t>Due from NBG</t>
  </si>
  <si>
    <t>Due from Banks</t>
  </si>
  <si>
    <t>Dealing Securities</t>
  </si>
  <si>
    <t>Investment Securities</t>
  </si>
  <si>
    <t>Total Loans</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</si>
  <si>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</si>
  <si>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</si>
  <si>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</si>
  <si>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</si>
  <si>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</si>
  <si>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</si>
  <si>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</si>
  <si>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</si>
  <si>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Total assets</t>
  </si>
  <si>
    <t xml:space="preserve">Liabilities (as reported in published IFRS financial statements)  </t>
  </si>
  <si>
    <t>Carrying Values per local accounting rules under scope of regulatory consolidation (stand-alone)</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</si>
  <si>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</si>
  <si>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</si>
  <si>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</si>
  <si>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</si>
  <si>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</si>
  <si>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</si>
  <si>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</si>
  <si>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</si>
  <si>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</si>
  <si>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</si>
  <si>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Total liabilities</t>
  </si>
  <si>
    <t>Equity (as reported in published IFRS financial statements)</t>
  </si>
  <si>
    <t xml:space="preserve">Common Stock </t>
  </si>
  <si>
    <t>Preferred Stock</t>
  </si>
  <si>
    <t>Less: Repurchased Shares</t>
  </si>
  <si>
    <t>Share Premium</t>
  </si>
  <si>
    <t>General Reserves</t>
  </si>
  <si>
    <t>Retained Earnings</t>
  </si>
  <si>
    <t>Asset Revaluation Reserves</t>
  </si>
  <si>
    <t>Total equity</t>
  </si>
  <si>
    <t>Table 22</t>
  </si>
  <si>
    <t>Total amount of losses</t>
  </si>
  <si>
    <t>Total amount of losses, exceeding GEL 10,000</t>
  </si>
  <si>
    <t>Number of events with losses exceeding GEL 10,000</t>
  </si>
  <si>
    <t>Total amount of 5 biggest losses</t>
  </si>
  <si>
    <t>Table 24</t>
  </si>
  <si>
    <t>Supervisory Board</t>
  </si>
  <si>
    <t>Fixed remuneration</t>
  </si>
  <si>
    <t>Total fixed remuneration (3+5+7)</t>
  </si>
  <si>
    <t>Of which: deferred</t>
  </si>
  <si>
    <t>Of which: shares or other share-linked instruments</t>
  </si>
  <si>
    <t>Of which deferred</t>
  </si>
  <si>
    <t>Of which other forms</t>
  </si>
  <si>
    <t>Variable remuneration</t>
  </si>
  <si>
    <t>Total variable remuneration (11+13+15)</t>
  </si>
  <si>
    <t>Of which shares or other share-linked instruments</t>
  </si>
  <si>
    <t>Total remuneration</t>
  </si>
  <si>
    <t>Table 26</t>
  </si>
  <si>
    <t>Total amount of outstanding deferred remuneration</t>
  </si>
  <si>
    <t>Of  which  Total amount of outstanding deferred and retained remuneration exposed to ex post explicit and/or implicit adjustment</t>
  </si>
  <si>
    <t>Total amount of reduction during the year due to ex post explicit adjustments</t>
  </si>
  <si>
    <t>Total amount of deferred remuneration paid out in the financial year</t>
  </si>
  <si>
    <t>Shares</t>
  </si>
  <si>
    <t>Share-linked instruments</t>
  </si>
  <si>
    <t>Other</t>
  </si>
  <si>
    <t>Total</t>
  </si>
  <si>
    <t>Information about deferred and retained remuneration</t>
  </si>
  <si>
    <t>Average of sums of net interest and net non-interest income  during last three years</t>
  </si>
  <si>
    <t>Risk Weighted asset (RWA)</t>
  </si>
  <si>
    <t>Of which other instruments</t>
  </si>
  <si>
    <t>I</t>
  </si>
  <si>
    <t>Amount of shares at the beginning of the reporting period</t>
  </si>
  <si>
    <t>Total Equity Capital</t>
  </si>
  <si>
    <t>Total amount of reduction during the year due to ex post implicit adjustments</t>
  </si>
  <si>
    <t>less: income (loss) from selling property</t>
  </si>
  <si>
    <t>Board of Directors</t>
  </si>
  <si>
    <t>Unvested</t>
  </si>
  <si>
    <t>Vested</t>
  </si>
  <si>
    <t>Of which: Unvested</t>
  </si>
  <si>
    <t>Of which: Vested</t>
  </si>
  <si>
    <t>Unvested (a+d-f-g)</t>
  </si>
  <si>
    <t xml:space="preserve">Vested (b+e+f-h+i-j) </t>
  </si>
  <si>
    <t>Table  20</t>
  </si>
  <si>
    <t>Purchase</t>
  </si>
  <si>
    <t>Total amount</t>
  </si>
  <si>
    <t>Banks shall disclose information required by this Annex in annual Pillar 3 reports according to the decree N92/04 of the Governor of the National Bank of Georgia on “Disclosure requirements for commercial banks within Pillar 3” .</t>
  </si>
  <si>
    <t xml:space="preserve">Cash and cash equivalents </t>
  </si>
  <si>
    <t>Mandatory cash balance with the NBG</t>
  </si>
  <si>
    <t>Financial assets at fair value through profit or loss</t>
  </si>
  <si>
    <t>Due from financial institutions</t>
  </si>
  <si>
    <t>Loans to customers</t>
  </si>
  <si>
    <t>Investments available-for-sale</t>
  </si>
  <si>
    <t>Investments held to maturity</t>
  </si>
  <si>
    <t>Property and equipment</t>
  </si>
  <si>
    <t>Current income tax asset</t>
  </si>
  <si>
    <t>Defered income tax assets</t>
  </si>
  <si>
    <t>Other assets</t>
  </si>
  <si>
    <t>Investments in subsidiaries</t>
  </si>
  <si>
    <t>-</t>
  </si>
  <si>
    <t>Due to banks and other financial institutions</t>
  </si>
  <si>
    <t xml:space="preserve">Deposits by customers </t>
  </si>
  <si>
    <t>Other Borrowed Funds</t>
  </si>
  <si>
    <t>Provisions</t>
  </si>
  <si>
    <t>Current income tax liabilities</t>
  </si>
  <si>
    <t>Other liabilities</t>
  </si>
  <si>
    <t>Deferred tax liability</t>
  </si>
  <si>
    <t>Subordinated debt</t>
  </si>
  <si>
    <t>Share capital</t>
  </si>
  <si>
    <t>Additional paid in capital</t>
  </si>
  <si>
    <t xml:space="preserve">Available-for-sale reserve </t>
  </si>
  <si>
    <t>Retained earnings/(Accumulated deficit)</t>
  </si>
  <si>
    <t>Minority interest</t>
  </si>
  <si>
    <t>Net value of Embeded foreign currency derivative of loans (Asset Value - Provisions atributable to derivative - Liability Value). NBG accounting standard categorizes this type of asset under Other Assets</t>
  </si>
  <si>
    <t>IFRS reports the difference in Capital. For details please refer to the Annual Report</t>
  </si>
  <si>
    <t>JSC Cartu Bank</t>
  </si>
  <si>
    <t>Ltd Cartu Broker</t>
  </si>
  <si>
    <t>Jsc Cartu Insurance</t>
  </si>
  <si>
    <t>JSC Georgian Securities Central Depository</t>
  </si>
  <si>
    <t>JSC United Clearing Center</t>
  </si>
  <si>
    <t>Ltd Geoplast</t>
  </si>
  <si>
    <t>Ltd Investment Company Cartu Invest</t>
  </si>
  <si>
    <t>Brokerage</t>
  </si>
  <si>
    <t>Insuranceage</t>
  </si>
  <si>
    <t>Securities</t>
  </si>
  <si>
    <t>Clearing</t>
  </si>
  <si>
    <t>Manufacturing</t>
  </si>
  <si>
    <t>Investments</t>
  </si>
  <si>
    <t>In this category IFRS includes Cash, Cash balance with NBG, Correspondent Accounts with banks and receivables from partner organizations with maturities up to 90 days.</t>
  </si>
  <si>
    <t>Reports include receivables with maturities more than 90 days.</t>
  </si>
  <si>
    <t>IFRS report includes principal amount of loans, accrued total interest and penalties (on/off balance), wich is reduced by IFRS LLP. In contrast, NBG report includes Principal Amount of loans, plus accrued interest and penalties only on loans,  that are not past due for 30 days or more, and are classified as standard or watch, minus NBG LLP.</t>
  </si>
  <si>
    <t>The main difference is due to reclassification of intangible assets into Other Assets under IFRS</t>
  </si>
  <si>
    <t>According to IFRS Other Assets mainly includes repossesed assets, with fair value (LOCOM). The same point according to NBG includes mainly net repossesed asset value (Value at repossition time minus reserves) net value of embedded foreign currency derivative (by IFRS embedded foreign currency derivative is included in "Financial assets at fair value through profit or loss").</t>
  </si>
  <si>
    <t>By NBG  Other Liabilities include Accrued interest on all the borrowings except Subordinated debt. However, IFRS reclasifies accrued interest to the appropriate liability's principal amount.</t>
  </si>
  <si>
    <t>Comment:</t>
  </si>
  <si>
    <t>Possible difference with annual audit report is caused by rounding till 1,000 effect.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</si>
</sst>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9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1"/>
      <color theme="1"/>
      <name val="Sylfaen"/>
      <family val="1"/>
    </font>
    <font>
      <u/>
      <sz val="10"/>
      <color indexed="12"/>
      <name val="Calibri"/>
      <family val="2"/>
      <scheme val="minor"/>
    </font>
    <font>
      <sz val="10"/>
      <name val="Calibri"/>
      <family val="2"/>
      <scheme val="minor"/>
    </font>
    <font>
      <b/>
      <sz val="12"/>
      <name val="Calibri"/>
      <family val="2"/>
      <scheme val="minor"/>
    </font>
    <font>
      <sz val="10"/>
      <color theme="1"/>
      <name val="Arial"/>
      <family val="2"/>
    </font>
    <font>
      <b/>
      <sz val="10"/>
      <color theme="1"/>
      <name val="Arial"/>
      <family val="2"/>
    </font>
    <font>
      <b/>
      <i/>
      <u/>
      <sz val="10"/>
      <color theme="1"/>
      <name val="Arial"/>
      <family val="2"/>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9" fillId="0" borderId="0"/>
    <xf numFmtId="168" fontId="10" fillId="36" borderId="0"/>
    <xf numFmtId="169" fontId="10" fillId="36" borderId="0"/>
    <xf numFmtId="168" fontId="10" fillId="36" borderId="0"/>
    <xf numFmtId="0" fontId="11" fillId="37"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0" fontId="11"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3" fillId="56"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3" fillId="55"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1" fillId="60"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1" fillId="54" borderId="0" applyNumberFormat="0" applyBorder="0" applyAlignment="0" applyProtection="0"/>
    <xf numFmtId="0" fontId="11" fillId="61"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170" fontId="19"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1" fontId="21" fillId="0" borderId="0" applyFill="0" applyBorder="0" applyAlignment="0"/>
    <xf numFmtId="171" fontId="21"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2" fontId="21" fillId="0" borderId="0" applyFill="0" applyBorder="0" applyAlignment="0"/>
    <xf numFmtId="173" fontId="21" fillId="0" borderId="0" applyFill="0" applyBorder="0" applyAlignment="0"/>
    <xf numFmtId="174" fontId="21" fillId="0" borderId="0" applyFill="0" applyBorder="0" applyAlignment="0"/>
    <xf numFmtId="175"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9"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5" fillId="64" borderId="31" applyNumberFormat="0" applyAlignment="0" applyProtection="0"/>
    <xf numFmtId="0" fontId="26" fillId="9" borderId="27"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0" fontId="25"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0" fontId="26" fillId="9" borderId="27"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0" fontId="25" fillId="64" borderId="3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172" fontId="21"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xf numFmtId="14" fontId="30" fillId="0" borderId="0" applyFill="0" applyBorder="0" applyAlignment="0"/>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0" applyFont="0" applyFill="0" applyBorder="0" applyAlignment="0" applyProtection="0"/>
    <xf numFmtId="180" fontId="2" fillId="0" borderId="0" applyFont="0" applyFill="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168" fontId="2" fillId="0" borderId="0"/>
    <xf numFmtId="0" fontId="2" fillId="0" borderId="0"/>
    <xf numFmtId="168" fontId="2" fillId="0" borderId="0"/>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35" fillId="39"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2" fillId="68" borderId="2" applyNumberFormat="0" applyFont="0" applyBorder="0" applyProtection="0">
      <alignment horizontal="center" vertical="center"/>
    </xf>
    <xf numFmtId="0" fontId="38" fillId="0" borderId="23" applyNumberFormat="0" applyAlignment="0" applyProtection="0">
      <alignment horizontal="left" vertical="center"/>
    </xf>
    <xf numFmtId="0" fontId="38" fillId="0" borderId="23" applyNumberFormat="0" applyAlignment="0" applyProtection="0">
      <alignment horizontal="left" vertical="center"/>
    </xf>
    <xf numFmtId="168" fontId="38" fillId="0" borderId="23" applyNumberFormat="0" applyAlignment="0" applyProtection="0">
      <alignment horizontal="left" vertical="center"/>
    </xf>
    <xf numFmtId="0" fontId="38" fillId="0" borderId="7">
      <alignment horizontal="left" vertical="center"/>
    </xf>
    <xf numFmtId="0" fontId="38" fillId="0" borderId="7">
      <alignment horizontal="left" vertical="center"/>
    </xf>
    <xf numFmtId="168" fontId="38" fillId="0" borderId="7">
      <alignment horizontal="left" vertical="center"/>
    </xf>
    <xf numFmtId="0" fontId="39" fillId="0" borderId="33" applyNumberFormat="0" applyFill="0" applyAlignment="0" applyProtection="0"/>
    <xf numFmtId="169" fontId="39" fillId="0" borderId="33" applyNumberFormat="0" applyFill="0" applyAlignment="0" applyProtection="0"/>
    <xf numFmtId="0"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0" fontId="39" fillId="0" borderId="33" applyNumberFormat="0" applyFill="0" applyAlignment="0" applyProtection="0"/>
    <xf numFmtId="0" fontId="40" fillId="0" borderId="34" applyNumberFormat="0" applyFill="0" applyAlignment="0" applyProtection="0"/>
    <xf numFmtId="169" fontId="40" fillId="0" borderId="34" applyNumberFormat="0" applyFill="0" applyAlignment="0" applyProtection="0"/>
    <xf numFmtId="0"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0" fontId="40" fillId="0" borderId="34" applyNumberFormat="0" applyFill="0" applyAlignment="0" applyProtection="0"/>
    <xf numFmtId="0" fontId="41" fillId="0" borderId="35" applyNumberFormat="0" applyFill="0" applyAlignment="0" applyProtection="0"/>
    <xf numFmtId="169"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0" fontId="41" fillId="0" borderId="0" applyNumberFormat="0" applyFill="0" applyBorder="0" applyAlignment="0" applyProtection="0"/>
    <xf numFmtId="169" fontId="41" fillId="0" borderId="0" applyNumberFormat="0" applyFill="0" applyBorder="0" applyAlignment="0" applyProtection="0"/>
    <xf numFmtId="0"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0" fontId="41" fillId="0" borderId="0" applyNumberFormat="0" applyFill="0" applyBorder="0" applyAlignment="0" applyProtection="0"/>
    <xf numFmtId="37" fontId="42" fillId="0" borderId="0"/>
    <xf numFmtId="168" fontId="43" fillId="0" borderId="0"/>
    <xf numFmtId="0" fontId="43" fillId="0" borderId="0"/>
    <xf numFmtId="168" fontId="43" fillId="0" borderId="0"/>
    <xf numFmtId="168" fontId="38" fillId="0" borderId="0"/>
    <xf numFmtId="0" fontId="38" fillId="0" borderId="0"/>
    <xf numFmtId="168" fontId="38"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168" fontId="47" fillId="0" borderId="0"/>
    <xf numFmtId="0" fontId="47" fillId="0" borderId="0"/>
    <xf numFmtId="168" fontId="47" fillId="0" borderId="0"/>
    <xf numFmtId="0" fontId="46"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9" fillId="0" borderId="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9"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0" fontId="50" fillId="42" borderId="30" applyNumberFormat="0" applyAlignment="0" applyProtection="0"/>
    <xf numFmtId="3" fontId="2" fillId="71" borderId="2" applyFont="0">
      <alignment horizontal="right" vertical="center"/>
      <protection locked="0"/>
    </xf>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53" fillId="0" borderId="36" applyNumberFormat="0" applyFill="0" applyAlignment="0" applyProtection="0"/>
    <xf numFmtId="0" fontId="54" fillId="0" borderId="2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0" fontId="53" fillId="0" borderId="3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0" fontId="53" fillId="0" borderId="3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6" fillId="72"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0" fontId="56" fillId="72"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1" fontId="59" fillId="0" borderId="0" applyProtection="0"/>
    <xf numFmtId="168" fontId="10" fillId="0" borderId="37"/>
    <xf numFmtId="169" fontId="10" fillId="0" borderId="37"/>
    <xf numFmtId="168" fontId="10" fillId="0" borderId="3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0" fillId="0" borderId="0"/>
    <xf numFmtId="181" fontId="2"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1" fillId="0" borderId="0"/>
    <xf numFmtId="0" fontId="61" fillId="0" borderId="0"/>
    <xf numFmtId="0" fontId="60" fillId="0" borderId="0"/>
    <xf numFmtId="179" fontId="12" fillId="0" borderId="0"/>
    <xf numFmtId="179" fontId="2" fillId="0" borderId="0"/>
    <xf numFmtId="179" fontId="2" fillId="0" borderId="0"/>
    <xf numFmtId="0" fontId="2" fillId="0" borderId="0"/>
    <xf numFmtId="0" fontId="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2" fillId="0" borderId="0"/>
    <xf numFmtId="0" fontId="12" fillId="0" borderId="0"/>
    <xf numFmtId="168" fontId="1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68" fontId="12" fillId="0" borderId="0"/>
    <xf numFmtId="0" fontId="12" fillId="0" borderId="0"/>
    <xf numFmtId="0" fontId="12"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179" fontId="12" fillId="0" borderId="0"/>
    <xf numFmtId="179" fontId="1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79"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2" fillId="0" borderId="0"/>
    <xf numFmtId="0" fontId="2" fillId="0" borderId="0"/>
    <xf numFmtId="0" fontId="11" fillId="0" borderId="0"/>
    <xf numFmtId="168" fontId="9" fillId="0" borderId="0"/>
    <xf numFmtId="0" fontId="2"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2" fillId="0" borderId="0"/>
    <xf numFmtId="0" fontId="12" fillId="0" borderId="0"/>
    <xf numFmtId="168" fontId="9" fillId="0" borderId="0"/>
    <xf numFmtId="0" fontId="49" fillId="0" borderId="0"/>
    <xf numFmtId="0" fontId="2" fillId="0" borderId="0"/>
    <xf numFmtId="168" fontId="9" fillId="0" borderId="0"/>
    <xf numFmtId="0" fontId="1"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179" fontId="2" fillId="0" borderId="0"/>
    <xf numFmtId="0" fontId="2" fillId="0" borderId="0"/>
    <xf numFmtId="179" fontId="2" fillId="0" borderId="0"/>
    <xf numFmtId="0" fontId="2" fillId="0" borderId="0"/>
    <xf numFmtId="179"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0" fillId="0" borderId="0"/>
    <xf numFmtId="0" fontId="5"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179" fontId="5" fillId="0" borderId="0"/>
    <xf numFmtId="0" fontId="10" fillId="0" borderId="0"/>
    <xf numFmtId="179" fontId="10" fillId="0" borderId="0"/>
    <xf numFmtId="0" fontId="10" fillId="0" borderId="0"/>
    <xf numFmtId="0" fontId="2" fillId="0" borderId="0"/>
    <xf numFmtId="0" fontId="1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10" fillId="0" borderId="0"/>
    <xf numFmtId="168" fontId="10" fillId="0" borderId="0"/>
    <xf numFmtId="0" fontId="60"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0" fillId="0" borderId="0"/>
    <xf numFmtId="0" fontId="5" fillId="0" borderId="0"/>
    <xf numFmtId="0" fontId="60" fillId="0" borderId="0"/>
    <xf numFmtId="168" fontId="5" fillId="0" borderId="0"/>
    <xf numFmtId="0" fontId="60" fillId="0" borderId="0"/>
    <xf numFmtId="168" fontId="5"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179" fontId="5"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179"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0"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179" fontId="10" fillId="0" borderId="0"/>
    <xf numFmtId="179" fontId="10"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 fillId="0" borderId="0"/>
    <xf numFmtId="0" fontId="60" fillId="0" borderId="0"/>
    <xf numFmtId="168" fontId="28"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2"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69"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168" fontId="2"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4" fillId="0" borderId="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168"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168" fontId="2" fillId="0" borderId="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169"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169"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168" fontId="2" fillId="0" borderId="0"/>
    <xf numFmtId="168" fontId="2" fillId="0" borderId="0"/>
    <xf numFmtId="0" fontId="2"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5"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6" fillId="0" borderId="0"/>
    <xf numFmtId="0" fontId="66" fillId="0" borderId="0"/>
    <xf numFmtId="168" fontId="66" fillId="0" borderId="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9"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9" fillId="0" borderId="0"/>
    <xf numFmtId="175" fontId="21" fillId="0" borderId="0" applyFont="0" applyFill="0" applyBorder="0" applyAlignment="0" applyProtection="0"/>
    <xf numFmtId="186"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xf numFmtId="0" fontId="2" fillId="0" borderId="0"/>
    <xf numFmtId="168" fontId="2" fillId="0" borderId="0"/>
    <xf numFmtId="187" fontId="49" fillId="0" borderId="2" applyNumberFormat="0">
      <alignment horizontal="center" vertical="top" wrapText="1"/>
    </xf>
    <xf numFmtId="0" fontId="71"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2" fillId="0" borderId="0"/>
    <xf numFmtId="0" fontId="9" fillId="0" borderId="0"/>
    <xf numFmtId="0" fontId="73" fillId="0" borderId="0"/>
    <xf numFmtId="0" fontId="73" fillId="0" borderId="0"/>
    <xf numFmtId="168" fontId="9" fillId="0" borderId="0"/>
    <xf numFmtId="168" fontId="9" fillId="0" borderId="0"/>
    <xf numFmtId="0" fontId="74" fillId="0" borderId="0"/>
    <xf numFmtId="0" fontId="75" fillId="0" borderId="0"/>
    <xf numFmtId="0" fontId="74" fillId="0" borderId="0"/>
    <xf numFmtId="0" fontId="74" fillId="0" borderId="0"/>
    <xf numFmtId="0" fontId="74" fillId="0" borderId="0"/>
    <xf numFmtId="0" fontId="74" fillId="0" borderId="0"/>
    <xf numFmtId="0" fontId="74" fillId="0" borderId="0"/>
    <xf numFmtId="49" fontId="30" fillId="0" borderId="0" applyFill="0" applyBorder="0" applyAlignment="0"/>
    <xf numFmtId="189" fontId="21" fillId="0" borderId="0" applyFill="0" applyBorder="0" applyAlignment="0"/>
    <xf numFmtId="190" fontId="21" fillId="0" borderId="0" applyFill="0" applyBorder="0" applyAlignment="0"/>
    <xf numFmtId="0" fontId="76" fillId="0" borderId="0">
      <alignment horizontal="center" vertical="top"/>
    </xf>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0" fontId="77" fillId="0" borderId="0" applyNumberFormat="0" applyFill="0" applyBorder="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9"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9" fillId="0" borderId="41"/>
    <xf numFmtId="185" fontId="65"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0" fillId="0" borderId="0" applyFont="0" applyFill="0" applyBorder="0" applyAlignment="0" applyProtection="0"/>
    <xf numFmtId="192" fontId="2" fillId="0" borderId="0" applyFont="0" applyFill="0" applyBorder="0" applyAlignment="0" applyProtection="0"/>
    <xf numFmtId="0" fontId="79" fillId="0" borderId="0" applyNumberFormat="0" applyFill="0" applyBorder="0" applyAlignment="0" applyProtection="0"/>
    <xf numFmtId="0" fontId="8"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0" fontId="7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79" fillId="0" borderId="0" applyNumberFormat="0" applyFill="0" applyBorder="0" applyAlignment="0" applyProtection="0"/>
    <xf numFmtId="1" fontId="81" fillId="0" borderId="0" applyFill="0" applyProtection="0">
      <alignment horizontal="right"/>
    </xf>
    <xf numFmtId="42" fontId="82" fillId="0" borderId="0" applyFont="0" applyFill="0" applyBorder="0" applyAlignment="0" applyProtection="0"/>
    <xf numFmtId="44" fontId="82" fillId="0" borderId="0" applyFont="0" applyFill="0" applyBorder="0" applyAlignment="0" applyProtection="0"/>
    <xf numFmtId="0" fontId="83" fillId="0" borderId="0"/>
    <xf numFmtId="0" fontId="84" fillId="0" borderId="0"/>
    <xf numFmtId="38" fontId="10" fillId="0" borderId="0" applyFont="0" applyFill="0" applyBorder="0" applyAlignment="0" applyProtection="0"/>
    <xf numFmtId="40" fontId="10" fillId="0" borderId="0" applyFont="0" applyFill="0" applyBorder="0" applyAlignment="0" applyProtection="0"/>
    <xf numFmtId="41" fontId="82" fillId="0" borderId="0" applyFont="0" applyFill="0" applyBorder="0" applyAlignment="0" applyProtection="0"/>
    <xf numFmtId="43" fontId="82" fillId="0" borderId="0" applyFont="0" applyFill="0" applyBorder="0" applyAlignment="0" applyProtection="0"/>
    <xf numFmtId="0" fontId="2" fillId="0" borderId="0"/>
    <xf numFmtId="43" fontId="1" fillId="0" borderId="0" applyFont="0" applyFill="0" applyBorder="0" applyAlignment="0" applyProtection="0"/>
  </cellStyleXfs>
  <cellXfs count="249">
    <xf numFmtId="0" fontId="0" fillId="0" borderId="0" xfId="0"/>
    <xf numFmtId="0" fontId="0" fillId="0" borderId="0" xfId="0" applyBorder="1"/>
    <xf numFmtId="0" fontId="3" fillId="0" borderId="0" xfId="0" applyFont="1"/>
    <xf numFmtId="0" fontId="3" fillId="0" borderId="2" xfId="0" applyFont="1" applyBorder="1"/>
    <xf numFmtId="0" fontId="6" fillId="0" borderId="0" xfId="8" applyFont="1" applyFill="1" applyBorder="1" applyProtection="1"/>
    <xf numFmtId="0" fontId="6" fillId="0" borderId="0" xfId="8" applyFont="1" applyFill="1" applyBorder="1" applyAlignment="1" applyProtection="1"/>
    <xf numFmtId="0" fontId="3" fillId="0" borderId="0" xfId="0" applyFont="1" applyAlignment="1">
      <alignment wrapText="1"/>
    </xf>
    <xf numFmtId="0" fontId="3" fillId="0" borderId="2" xfId="0" applyFont="1" applyFill="1" applyBorder="1" applyAlignment="1">
      <alignment horizontal="center" vertical="center"/>
    </xf>
    <xf numFmtId="0" fontId="3" fillId="0" borderId="13" xfId="0" applyFont="1" applyBorder="1"/>
    <xf numFmtId="0" fontId="3" fillId="0" borderId="2" xfId="0" applyFont="1" applyBorder="1" applyAlignment="1">
      <alignment wrapText="1"/>
    </xf>
    <xf numFmtId="0" fontId="4" fillId="0" borderId="0" xfId="0" applyFont="1" applyAlignment="1">
      <alignment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3" fillId="0" borderId="43" xfId="0" applyFont="1" applyBorder="1"/>
    <xf numFmtId="0" fontId="3" fillId="0" borderId="16" xfId="0" applyFont="1" applyBorder="1"/>
    <xf numFmtId="0" fontId="3" fillId="0" borderId="44"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4" xfId="0" applyFont="1" applyBorder="1" applyAlignment="1">
      <alignment horizontal="center" wrapText="1"/>
    </xf>
    <xf numFmtId="0" fontId="3" fillId="0" borderId="44" xfId="0" applyFont="1" applyBorder="1" applyAlignment="1">
      <alignment horizontal="center" vertical="center" wrapText="1"/>
    </xf>
    <xf numFmtId="167" fontId="3" fillId="0" borderId="14" xfId="0" applyNumberFormat="1" applyFont="1" applyFill="1" applyBorder="1" applyAlignment="1">
      <alignment horizontal="center" vertical="center" textRotation="90" wrapText="1"/>
    </xf>
    <xf numFmtId="0" fontId="3" fillId="0" borderId="14" xfId="0" applyFont="1" applyFill="1" applyBorder="1" applyAlignment="1">
      <alignment horizontal="center" vertical="center"/>
    </xf>
    <xf numFmtId="0" fontId="3" fillId="0" borderId="14" xfId="0" applyFont="1" applyFill="1" applyBorder="1" applyAlignment="1">
      <alignment horizontal="center" wrapText="1"/>
    </xf>
    <xf numFmtId="0" fontId="85" fillId="0" borderId="0" xfId="0" applyFont="1" applyBorder="1"/>
    <xf numFmtId="0" fontId="0" fillId="0" borderId="0" xfId="0" applyFill="1" applyBorder="1"/>
    <xf numFmtId="0" fontId="0" fillId="0" borderId="0" xfId="0" applyFont="1" applyBorder="1"/>
    <xf numFmtId="0" fontId="86" fillId="0" borderId="2" xfId="12" applyFont="1" applyFill="1" applyBorder="1" applyAlignment="1" applyProtection="1"/>
    <xf numFmtId="0" fontId="4" fillId="35" borderId="19" xfId="0" applyFont="1" applyFill="1" applyBorder="1"/>
    <xf numFmtId="0" fontId="4" fillId="35" borderId="17" xfId="0" applyFont="1" applyFill="1" applyBorder="1"/>
    <xf numFmtId="0" fontId="87"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0" fontId="87" fillId="0" borderId="4" xfId="20955" applyFont="1" applyFill="1" applyBorder="1" applyAlignment="1" applyProtection="1"/>
    <xf numFmtId="0" fontId="3" fillId="0" borderId="10" xfId="0" applyFont="1" applyFill="1" applyBorder="1"/>
    <xf numFmtId="0" fontId="3" fillId="0" borderId="44" xfId="0" applyFont="1" applyFill="1" applyBorder="1" applyAlignment="1">
      <alignment horizontal="center"/>
    </xf>
    <xf numFmtId="193" fontId="4" fillId="75" borderId="14" xfId="0" applyNumberFormat="1" applyFont="1" applyFill="1" applyBorder="1" applyAlignment="1">
      <alignment horizontal="center" vertical="center"/>
    </xf>
    <xf numFmtId="193" fontId="4" fillId="35" borderId="17"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0" fontId="3" fillId="0" borderId="13"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3" fontId="3" fillId="0" borderId="2" xfId="0" applyNumberFormat="1" applyFont="1" applyFill="1" applyBorder="1" applyAlignment="1" applyProtection="1">
      <alignment horizontal="center" vertical="center"/>
      <protection locked="0"/>
    </xf>
    <xf numFmtId="193" fontId="4" fillId="35" borderId="14" xfId="0" applyNumberFormat="1" applyFont="1" applyFill="1" applyBorder="1" applyAlignment="1">
      <alignment horizontal="center" vertical="center"/>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0" xfId="0" applyNumberFormat="1" applyFont="1" applyBorder="1" applyProtection="1">
      <protection locked="0"/>
    </xf>
    <xf numFmtId="0" fontId="88" fillId="0" borderId="2" xfId="20955" applyFont="1" applyFill="1" applyBorder="1" applyAlignment="1" applyProtection="1">
      <alignment horizontal="center" vertical="center"/>
    </xf>
    <xf numFmtId="0" fontId="3" fillId="0" borderId="2" xfId="0" applyFont="1" applyFill="1" applyBorder="1" applyAlignment="1">
      <alignment horizontal="center"/>
    </xf>
    <xf numFmtId="0" fontId="3" fillId="0" borderId="14" xfId="0" applyFont="1" applyFill="1" applyBorder="1" applyAlignment="1">
      <alignment horizontal="center"/>
    </xf>
    <xf numFmtId="0" fontId="2" fillId="0" borderId="0" xfId="8" applyFont="1" applyFill="1" applyBorder="1" applyProtection="1"/>
    <xf numFmtId="0" fontId="89" fillId="0" borderId="0" xfId="0" applyFont="1" applyFill="1"/>
    <xf numFmtId="0" fontId="89" fillId="0" borderId="0" xfId="0" applyFont="1"/>
    <xf numFmtId="0" fontId="2" fillId="0" borderId="0" xfId="8" applyFont="1" applyFill="1" applyBorder="1" applyAlignment="1" applyProtection="1"/>
    <xf numFmtId="0" fontId="89" fillId="0" borderId="0" xfId="0" applyFont="1" applyFill="1" applyBorder="1"/>
    <xf numFmtId="0" fontId="89" fillId="0" borderId="0" xfId="0" applyFont="1" applyAlignment="1">
      <alignment wrapText="1"/>
    </xf>
    <xf numFmtId="0" fontId="2" fillId="0" borderId="4" xfId="20955" applyFont="1" applyFill="1" applyBorder="1" applyAlignment="1" applyProtection="1"/>
    <xf numFmtId="0" fontId="89" fillId="0" borderId="44" xfId="0" applyFont="1" applyBorder="1" applyAlignment="1">
      <alignment horizontal="center"/>
    </xf>
    <xf numFmtId="167" fontId="89" fillId="0" borderId="2" xfId="0" applyNumberFormat="1" applyFont="1" applyFill="1" applyBorder="1" applyAlignment="1">
      <alignment horizontal="center" vertical="center" textRotation="90" wrapText="1"/>
    </xf>
    <xf numFmtId="193" fontId="89" fillId="0" borderId="2" xfId="0" applyNumberFormat="1" applyFont="1" applyBorder="1" applyAlignment="1" applyProtection="1">
      <alignment horizontal="center" vertical="center"/>
      <protection locked="0"/>
    </xf>
    <xf numFmtId="193" fontId="89" fillId="0" borderId="2" xfId="0" applyNumberFormat="1" applyFont="1" applyBorder="1" applyProtection="1">
      <protection locked="0"/>
    </xf>
    <xf numFmtId="0" fontId="89" fillId="0" borderId="16" xfId="0" applyFont="1" applyBorder="1"/>
    <xf numFmtId="0" fontId="89" fillId="0" borderId="43" xfId="0" applyFont="1" applyBorder="1"/>
    <xf numFmtId="0" fontId="89" fillId="0" borderId="13" xfId="0" applyFont="1" applyBorder="1"/>
    <xf numFmtId="0" fontId="89" fillId="0" borderId="2" xfId="0" applyFont="1" applyFill="1" applyBorder="1" applyAlignment="1">
      <alignment horizontal="center" vertical="center"/>
    </xf>
    <xf numFmtId="0" fontId="89" fillId="0" borderId="2" xfId="0" applyFont="1" applyBorder="1"/>
    <xf numFmtId="0" fontId="2" fillId="0" borderId="13" xfId="8" applyFont="1" applyFill="1" applyBorder="1" applyProtection="1"/>
    <xf numFmtId="0" fontId="89" fillId="0" borderId="2" xfId="0" applyFont="1" applyFill="1" applyBorder="1"/>
    <xf numFmtId="0" fontId="89" fillId="0" borderId="2" xfId="0" applyFont="1" applyBorder="1" applyAlignment="1">
      <alignment horizontal="center"/>
    </xf>
    <xf numFmtId="0" fontId="89" fillId="0" borderId="14" xfId="0" applyFont="1" applyBorder="1" applyAlignment="1"/>
    <xf numFmtId="0" fontId="2" fillId="0" borderId="13" xfId="8" applyFont="1" applyFill="1" applyBorder="1" applyAlignment="1" applyProtection="1"/>
    <xf numFmtId="0" fontId="2" fillId="0" borderId="16" xfId="8" applyFont="1" applyFill="1" applyBorder="1" applyAlignment="1" applyProtection="1"/>
    <xf numFmtId="0" fontId="89" fillId="0" borderId="17" xfId="0" applyFont="1" applyFill="1" applyBorder="1"/>
    <xf numFmtId="0" fontId="89" fillId="0" borderId="17" xfId="0" applyFont="1" applyBorder="1" applyAlignment="1">
      <alignment horizontal="center"/>
    </xf>
    <xf numFmtId="0" fontId="89" fillId="0" borderId="17" xfId="0" applyFont="1" applyBorder="1"/>
    <xf numFmtId="0" fontId="89" fillId="0" borderId="18" xfId="0" applyFont="1" applyBorder="1" applyAlignment="1"/>
    <xf numFmtId="0" fontId="2" fillId="0" borderId="47" xfId="20955" applyFont="1" applyFill="1" applyBorder="1" applyAlignment="1" applyProtection="1"/>
    <xf numFmtId="0" fontId="91" fillId="0" borderId="0" xfId="0" applyFont="1" applyFill="1" applyAlignment="1"/>
    <xf numFmtId="0" fontId="89" fillId="0" borderId="0" xfId="0" applyFont="1" applyBorder="1"/>
    <xf numFmtId="0" fontId="89" fillId="0" borderId="42" xfId="0" applyFont="1" applyBorder="1"/>
    <xf numFmtId="0" fontId="89" fillId="0" borderId="11" xfId="0" applyFont="1" applyBorder="1"/>
    <xf numFmtId="0" fontId="89" fillId="0" borderId="11" xfId="0" applyFont="1" applyBorder="1" applyAlignment="1">
      <alignment horizontal="center"/>
    </xf>
    <xf numFmtId="0" fontId="89" fillId="0" borderId="12" xfId="0" applyFont="1" applyBorder="1" applyAlignment="1">
      <alignment horizontal="center"/>
    </xf>
    <xf numFmtId="193" fontId="89" fillId="0" borderId="14" xfId="0" applyNumberFormat="1" applyFont="1" applyBorder="1" applyProtection="1">
      <protection locked="0"/>
    </xf>
    <xf numFmtId="0" fontId="89" fillId="2" borderId="2" xfId="0" applyFont="1" applyFill="1" applyBorder="1"/>
    <xf numFmtId="193" fontId="89" fillId="0" borderId="17" xfId="0" applyNumberFormat="1" applyFont="1" applyBorder="1" applyProtection="1">
      <protection locked="0"/>
    </xf>
    <xf numFmtId="193" fontId="89" fillId="0" borderId="18" xfId="0" applyNumberFormat="1" applyFont="1" applyBorder="1" applyProtection="1">
      <protection locked="0"/>
    </xf>
    <xf numFmtId="0" fontId="89" fillId="0" borderId="10" xfId="0" applyFont="1" applyBorder="1" applyAlignment="1">
      <alignment horizontal="right"/>
    </xf>
    <xf numFmtId="0" fontId="89" fillId="0" borderId="12" xfId="0" applyFont="1" applyBorder="1"/>
    <xf numFmtId="0" fontId="89" fillId="0" borderId="13" xfId="0" applyFont="1" applyBorder="1" applyAlignment="1">
      <alignment horizontal="right"/>
    </xf>
    <xf numFmtId="0" fontId="89" fillId="0" borderId="2" xfId="0" applyFont="1" applyBorder="1" applyAlignment="1">
      <alignment horizontal="center" wrapText="1"/>
    </xf>
    <xf numFmtId="0" fontId="89" fillId="0" borderId="13" xfId="0" applyFont="1" applyBorder="1" applyAlignment="1">
      <alignment horizontal="right" vertical="center"/>
    </xf>
    <xf numFmtId="0" fontId="89" fillId="0" borderId="2" xfId="0" applyFont="1" applyBorder="1" applyAlignment="1">
      <alignment horizontal="left"/>
    </xf>
    <xf numFmtId="0" fontId="89" fillId="0" borderId="0" xfId="0" applyFont="1" applyAlignment="1">
      <alignment horizontal="left" indent="2"/>
    </xf>
    <xf numFmtId="0" fontId="89" fillId="0" borderId="16" xfId="0" applyFont="1" applyBorder="1" applyAlignment="1">
      <alignment horizontal="right" vertical="center"/>
    </xf>
    <xf numFmtId="0" fontId="90" fillId="0" borderId="17" xfId="0" applyFont="1" applyFill="1" applyBorder="1" applyAlignment="1">
      <alignment horizontal="left"/>
    </xf>
    <xf numFmtId="0" fontId="89" fillId="0" borderId="0" xfId="0" applyFont="1" applyBorder="1" applyAlignment="1">
      <alignment horizontal="center" vertical="center"/>
    </xf>
    <xf numFmtId="0" fontId="89" fillId="0" borderId="0" xfId="0" applyFont="1" applyAlignment="1">
      <alignment horizontal="left" vertical="top"/>
    </xf>
    <xf numFmtId="0" fontId="90" fillId="0" borderId="0" xfId="0" applyFont="1" applyBorder="1" applyAlignment="1">
      <alignment horizontal="center" vertical="center"/>
    </xf>
    <xf numFmtId="0" fontId="89" fillId="0" borderId="10" xfId="0" applyFont="1" applyBorder="1" applyAlignment="1">
      <alignment horizontal="right" vertical="center"/>
    </xf>
    <xf numFmtId="0" fontId="89" fillId="0" borderId="11" xfId="0" applyFont="1" applyBorder="1" applyAlignment="1">
      <alignment horizontal="left" vertical="center"/>
    </xf>
    <xf numFmtId="0" fontId="89" fillId="0" borderId="11" xfId="0" applyFont="1" applyBorder="1" applyAlignment="1">
      <alignment horizontal="left" vertical="center" wrapText="1"/>
    </xf>
    <xf numFmtId="0" fontId="89" fillId="0" borderId="12" xfId="0" applyFont="1" applyBorder="1" applyAlignment="1">
      <alignment horizontal="left" vertical="center" wrapText="1"/>
    </xf>
    <xf numFmtId="0" fontId="89" fillId="0" borderId="0" xfId="0" applyFont="1" applyAlignment="1"/>
    <xf numFmtId="0" fontId="89" fillId="0" borderId="13" xfId="0" applyFont="1" applyBorder="1" applyAlignment="1">
      <alignment horizontal="right" vertical="center" wrapText="1"/>
    </xf>
    <xf numFmtId="0" fontId="89" fillId="0" borderId="2" xfId="0" applyFont="1" applyBorder="1" applyAlignment="1">
      <alignment vertical="center" wrapText="1"/>
    </xf>
    <xf numFmtId="193" fontId="89" fillId="0" borderId="2" xfId="0" applyNumberFormat="1" applyFont="1" applyBorder="1" applyAlignment="1" applyProtection="1">
      <alignment vertical="center" wrapText="1"/>
      <protection locked="0"/>
    </xf>
    <xf numFmtId="193" fontId="89" fillId="0" borderId="14" xfId="0" applyNumberFormat="1" applyFont="1" applyBorder="1" applyAlignment="1" applyProtection="1">
      <alignment vertical="center" wrapText="1"/>
      <protection locked="0"/>
    </xf>
    <xf numFmtId="193" fontId="89" fillId="35" borderId="2" xfId="0" applyNumberFormat="1" applyFont="1" applyFill="1" applyBorder="1" applyAlignment="1">
      <alignment vertical="center" wrapText="1"/>
    </xf>
    <xf numFmtId="193" fontId="89" fillId="35" borderId="14" xfId="0" applyNumberFormat="1" applyFont="1" applyFill="1" applyBorder="1" applyAlignment="1">
      <alignment vertical="center" wrapText="1"/>
    </xf>
    <xf numFmtId="0" fontId="89" fillId="0" borderId="2" xfId="0" applyFont="1" applyBorder="1" applyAlignment="1">
      <alignment horizontal="left" vertical="center" wrapText="1" indent="1"/>
    </xf>
    <xf numFmtId="0" fontId="89" fillId="0" borderId="2" xfId="0" applyFont="1" applyBorder="1" applyAlignment="1">
      <alignment horizontal="left" vertical="center" wrapText="1" indent="4"/>
    </xf>
    <xf numFmtId="193" fontId="89" fillId="0" borderId="2" xfId="0" applyNumberFormat="1" applyFont="1" applyBorder="1" applyAlignment="1" applyProtection="1">
      <alignment horizontal="center" vertical="center" wrapText="1"/>
      <protection locked="0"/>
    </xf>
    <xf numFmtId="193" fontId="89" fillId="0" borderId="14" xfId="0" applyNumberFormat="1" applyFont="1" applyBorder="1" applyAlignment="1" applyProtection="1">
      <alignment horizontal="center" vertical="center" wrapText="1"/>
      <protection locked="0"/>
    </xf>
    <xf numFmtId="0" fontId="89" fillId="0" borderId="0" xfId="0" applyFont="1" applyBorder="1" applyAlignment="1">
      <alignment vertical="center" wrapText="1"/>
    </xf>
    <xf numFmtId="193" fontId="89" fillId="35" borderId="2" xfId="0" applyNumberFormat="1" applyFont="1" applyFill="1" applyBorder="1" applyAlignment="1">
      <alignment horizontal="right" vertical="center" wrapText="1"/>
    </xf>
    <xf numFmtId="193" fontId="89" fillId="35" borderId="14" xfId="0" applyNumberFormat="1" applyFont="1" applyFill="1" applyBorder="1" applyAlignment="1">
      <alignment horizontal="right" vertical="center" wrapText="1"/>
    </xf>
    <xf numFmtId="0" fontId="89" fillId="0" borderId="16" xfId="0" applyFont="1" applyBorder="1" applyAlignment="1">
      <alignment horizontal="right" vertical="center" wrapText="1"/>
    </xf>
    <xf numFmtId="193" fontId="89" fillId="35" borderId="17" xfId="0" applyNumberFormat="1" applyFont="1" applyFill="1" applyBorder="1" applyAlignment="1">
      <alignment horizontal="right" vertical="center" wrapText="1"/>
    </xf>
    <xf numFmtId="193" fontId="89" fillId="35" borderId="18" xfId="0" applyNumberFormat="1" applyFont="1" applyFill="1" applyBorder="1" applyAlignment="1">
      <alignment horizontal="right" vertical="center" wrapText="1"/>
    </xf>
    <xf numFmtId="0" fontId="89" fillId="0" borderId="0" xfId="0" applyFont="1" applyAlignment="1">
      <alignment horizontal="right"/>
    </xf>
    <xf numFmtId="0" fontId="90" fillId="0" borderId="0" xfId="0" applyFont="1" applyAlignment="1">
      <alignment vertical="center"/>
    </xf>
    <xf numFmtId="0" fontId="90" fillId="0" borderId="0" xfId="0" applyFont="1" applyBorder="1" applyAlignment="1">
      <alignment vertical="center"/>
    </xf>
    <xf numFmtId="0" fontId="89" fillId="0" borderId="10" xfId="0" applyFont="1" applyBorder="1"/>
    <xf numFmtId="0" fontId="89" fillId="0" borderId="1" xfId="0" applyFont="1" applyBorder="1" applyAlignment="1">
      <alignment horizontal="left" vertical="center" wrapText="1"/>
    </xf>
    <xf numFmtId="0" fontId="89" fillId="0" borderId="2" xfId="0" applyFont="1" applyBorder="1" applyAlignment="1">
      <alignment horizontal="left" vertical="center" wrapText="1"/>
    </xf>
    <xf numFmtId="193" fontId="89" fillId="35" borderId="2" xfId="0" applyNumberFormat="1" applyFont="1" applyFill="1" applyBorder="1"/>
    <xf numFmtId="0" fontId="89" fillId="0" borderId="2" xfId="0" applyFont="1" applyFill="1" applyBorder="1" applyAlignment="1">
      <alignment horizontal="left" vertical="center" wrapText="1" indent="3"/>
    </xf>
    <xf numFmtId="0" fontId="89" fillId="0" borderId="0" xfId="0" applyFont="1" applyAlignment="1">
      <alignment horizontal="center"/>
    </xf>
    <xf numFmtId="0" fontId="89" fillId="0" borderId="43" xfId="0" applyFont="1" applyBorder="1" applyAlignment="1">
      <alignment horizontal="center" vertical="center" wrapText="1"/>
    </xf>
    <xf numFmtId="0" fontId="89" fillId="0" borderId="22" xfId="0" applyFont="1" applyBorder="1" applyAlignment="1">
      <alignment horizontal="center" vertical="center" wrapText="1"/>
    </xf>
    <xf numFmtId="0" fontId="89" fillId="0" borderId="13" xfId="0" applyFont="1" applyBorder="1" applyAlignment="1">
      <alignment vertical="center" wrapText="1"/>
    </xf>
    <xf numFmtId="0" fontId="89" fillId="0" borderId="2" xfId="0" applyFont="1" applyBorder="1" applyAlignment="1">
      <alignment horizontal="center" vertical="top" wrapText="1"/>
    </xf>
    <xf numFmtId="0" fontId="89" fillId="0" borderId="8" xfId="0" applyFont="1" applyBorder="1" applyAlignment="1">
      <alignment horizontal="center" vertical="center" wrapText="1"/>
    </xf>
    <xf numFmtId="0" fontId="89" fillId="0" borderId="2" xfId="0" applyFont="1" applyBorder="1" applyAlignment="1">
      <alignment horizontal="left" vertical="top" wrapText="1"/>
    </xf>
    <xf numFmtId="193" fontId="89" fillId="35" borderId="8" xfId="0" applyNumberFormat="1" applyFont="1" applyFill="1" applyBorder="1" applyAlignment="1">
      <alignment horizontal="right" vertical="center" wrapText="1"/>
    </xf>
    <xf numFmtId="0" fontId="89" fillId="0" borderId="2" xfId="0" applyFont="1" applyBorder="1" applyAlignment="1">
      <alignment horizontal="left" vertical="center" wrapText="1" indent="2"/>
    </xf>
    <xf numFmtId="193" fontId="89" fillId="0" borderId="8" xfId="0" applyNumberFormat="1" applyFont="1" applyBorder="1" applyAlignment="1" applyProtection="1">
      <alignment horizontal="center" vertical="center" wrapText="1"/>
      <protection locked="0"/>
    </xf>
    <xf numFmtId="0" fontId="2" fillId="0" borderId="2" xfId="0" applyFont="1" applyBorder="1" applyAlignment="1">
      <alignment horizontal="left" vertical="center" wrapText="1" indent="2"/>
    </xf>
    <xf numFmtId="0" fontId="89" fillId="0" borderId="17" xfId="0" applyFont="1" applyBorder="1" applyAlignment="1">
      <alignment vertical="center" wrapText="1"/>
    </xf>
    <xf numFmtId="193" fontId="89" fillId="35" borderId="17" xfId="0" applyNumberFormat="1" applyFont="1" applyFill="1" applyBorder="1" applyAlignment="1">
      <alignment vertical="center" wrapText="1"/>
    </xf>
    <xf numFmtId="193" fontId="89" fillId="35" borderId="18" xfId="0" applyNumberFormat="1" applyFont="1" applyFill="1" applyBorder="1" applyAlignment="1">
      <alignment vertical="center" wrapText="1"/>
    </xf>
    <xf numFmtId="0" fontId="89" fillId="0" borderId="0" xfId="0" applyFont="1" applyAlignment="1">
      <alignment horizontal="center" vertical="center"/>
    </xf>
    <xf numFmtId="0" fontId="89" fillId="0" borderId="44" xfId="0" applyFont="1" applyBorder="1"/>
    <xf numFmtId="0" fontId="89" fillId="0" borderId="12" xfId="0" applyFont="1" applyBorder="1" applyAlignment="1">
      <alignment horizontal="center" vertical="center"/>
    </xf>
    <xf numFmtId="0" fontId="89" fillId="0" borderId="45" xfId="0" applyFont="1" applyBorder="1"/>
    <xf numFmtId="0" fontId="89" fillId="0" borderId="6" xfId="0" applyFont="1" applyBorder="1" applyAlignment="1">
      <alignment vertical="center"/>
    </xf>
    <xf numFmtId="193" fontId="89" fillId="0" borderId="2" xfId="0" applyNumberFormat="1" applyFont="1" applyBorder="1" applyAlignment="1">
      <alignment horizontal="center" vertical="center"/>
    </xf>
    <xf numFmtId="193" fontId="89" fillId="0" borderId="2" xfId="0" applyNumberFormat="1" applyFont="1" applyFill="1" applyBorder="1" applyAlignment="1">
      <alignment horizontal="center" vertical="center"/>
    </xf>
    <xf numFmtId="193" fontId="89" fillId="0" borderId="2" xfId="0" applyNumberFormat="1" applyFont="1" applyFill="1" applyBorder="1" applyAlignment="1">
      <alignment horizontal="center" vertical="center" wrapText="1"/>
    </xf>
    <xf numFmtId="193" fontId="89" fillId="0" borderId="14" xfId="0" applyNumberFormat="1" applyFont="1" applyFill="1" applyBorder="1" applyAlignment="1">
      <alignment horizontal="center" vertical="center"/>
    </xf>
    <xf numFmtId="0" fontId="89" fillId="0" borderId="2" xfId="0" applyFont="1" applyBorder="1" applyAlignment="1">
      <alignment horizontal="right"/>
    </xf>
    <xf numFmtId="193" fontId="89" fillId="35" borderId="2" xfId="0" applyNumberFormat="1" applyFont="1" applyFill="1" applyBorder="1" applyAlignment="1">
      <alignment horizontal="center" vertical="center"/>
    </xf>
    <xf numFmtId="193" fontId="89" fillId="35" borderId="2" xfId="0" applyNumberFormat="1" applyFont="1" applyFill="1" applyBorder="1" applyAlignment="1">
      <alignment horizontal="center" vertical="center" wrapText="1"/>
    </xf>
    <xf numFmtId="193" fontId="89" fillId="35" borderId="14" xfId="0" applyNumberFormat="1" applyFont="1" applyFill="1" applyBorder="1" applyAlignment="1">
      <alignment horizontal="center" vertical="center"/>
    </xf>
    <xf numFmtId="193" fontId="89" fillId="2" borderId="2" xfId="0" applyNumberFormat="1" applyFont="1" applyFill="1" applyBorder="1" applyAlignment="1" applyProtection="1">
      <alignment horizontal="center" vertical="center"/>
      <protection locked="0"/>
    </xf>
    <xf numFmtId="193" fontId="89" fillId="2" borderId="2" xfId="0" applyNumberFormat="1" applyFont="1" applyFill="1" applyBorder="1" applyAlignment="1">
      <alignment horizontal="center" vertical="center"/>
    </xf>
    <xf numFmtId="193" fontId="89" fillId="0" borderId="14" xfId="0" applyNumberFormat="1" applyFont="1" applyBorder="1" applyAlignment="1">
      <alignment horizontal="center" vertical="center"/>
    </xf>
    <xf numFmtId="0" fontId="89" fillId="0" borderId="2" xfId="0" applyFont="1" applyBorder="1" applyAlignment="1">
      <alignment horizontal="right" wrapText="1"/>
    </xf>
    <xf numFmtId="0" fontId="89" fillId="0" borderId="11" xfId="0" applyFont="1" applyBorder="1" applyAlignment="1">
      <alignment horizontal="center" vertical="center"/>
    </xf>
    <xf numFmtId="0" fontId="89" fillId="0" borderId="11" xfId="0" applyFont="1" applyBorder="1" applyAlignment="1">
      <alignment horizontal="center" vertical="center" wrapText="1"/>
    </xf>
    <xf numFmtId="0" fontId="89" fillId="0" borderId="1" xfId="0" applyFont="1" applyBorder="1" applyAlignment="1">
      <alignment horizontal="center" vertical="center" wrapText="1"/>
    </xf>
    <xf numFmtId="0" fontId="89" fillId="0" borderId="12" xfId="0" applyFont="1" applyBorder="1" applyAlignment="1">
      <alignment horizontal="center" vertical="center" wrapText="1"/>
    </xf>
    <xf numFmtId="0" fontId="89" fillId="0" borderId="14"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2" xfId="0" applyFont="1" applyBorder="1" applyAlignment="1">
      <alignment horizontal="center" vertical="center"/>
    </xf>
    <xf numFmtId="0" fontId="89" fillId="2" borderId="2" xfId="0" applyFont="1" applyFill="1" applyBorder="1" applyAlignment="1">
      <alignment horizontal="center" vertical="center"/>
    </xf>
    <xf numFmtId="167" fontId="3" fillId="0" borderId="8" xfId="0" applyNumberFormat="1" applyFont="1" applyBorder="1" applyAlignment="1">
      <alignment horizontal="center" vertical="center" textRotation="90" wrapText="1"/>
    </xf>
    <xf numFmtId="167" fontId="3" fillId="0" borderId="2" xfId="0" applyNumberFormat="1" applyFont="1" applyBorder="1" applyAlignment="1">
      <alignment horizontal="center" vertical="center" textRotation="90" wrapText="1"/>
    </xf>
    <xf numFmtId="0" fontId="90" fillId="0" borderId="0" xfId="0" applyFont="1" applyAlignment="1">
      <alignment horizontal="center"/>
    </xf>
    <xf numFmtId="0" fontId="90" fillId="0" borderId="0" xfId="0" applyFont="1" applyFill="1" applyAlignment="1">
      <alignment horizontal="center"/>
    </xf>
    <xf numFmtId="0" fontId="90" fillId="0" borderId="0" xfId="0" applyFont="1" applyFill="1" applyBorder="1" applyAlignment="1"/>
    <xf numFmtId="0" fontId="90" fillId="0" borderId="0" xfId="0" applyFont="1" applyAlignment="1">
      <alignment horizontal="center" vertical="center"/>
    </xf>
    <xf numFmtId="0" fontId="90" fillId="0" borderId="9" xfId="0" applyFont="1" applyBorder="1" applyAlignment="1">
      <alignment horizontal="center" vertical="center"/>
    </xf>
    <xf numFmtId="0" fontId="90" fillId="0" borderId="9" xfId="0" applyFont="1" applyBorder="1" applyAlignment="1">
      <alignment horizontal="center" vertical="center" wrapText="1"/>
    </xf>
    <xf numFmtId="0" fontId="2" fillId="0" borderId="0" xfId="20955" applyFont="1" applyFill="1" applyBorder="1" applyAlignment="1" applyProtection="1"/>
    <xf numFmtId="0" fontId="89" fillId="0" borderId="11" xfId="0" applyFont="1" applyFill="1" applyBorder="1" applyAlignment="1">
      <alignment horizontal="center" vertical="center" wrapText="1"/>
    </xf>
    <xf numFmtId="193" fontId="89" fillId="35" borderId="14" xfId="0" applyNumberFormat="1" applyFont="1" applyFill="1" applyBorder="1"/>
    <xf numFmtId="193" fontId="89" fillId="0" borderId="17" xfId="0" applyNumberFormat="1" applyFont="1" applyBorder="1" applyAlignment="1" applyProtection="1">
      <alignment horizontal="left" indent="3"/>
      <protection locked="0"/>
    </xf>
    <xf numFmtId="193" fontId="4" fillId="35" borderId="17" xfId="0" applyNumberFormat="1" applyFont="1" applyFill="1" applyBorder="1" applyAlignment="1">
      <alignment horizontal="left" vertical="center"/>
    </xf>
    <xf numFmtId="0" fontId="0" fillId="0" borderId="0" xfId="0" applyFill="1" applyBorder="1" applyAlignment="1">
      <alignment wrapText="1"/>
    </xf>
    <xf numFmtId="193" fontId="3" fillId="35" borderId="17" xfId="0" applyNumberFormat="1" applyFont="1" applyFill="1" applyBorder="1"/>
    <xf numFmtId="193" fontId="3" fillId="35" borderId="18" xfId="0" applyNumberFormat="1" applyFont="1" applyFill="1" applyBorder="1"/>
    <xf numFmtId="0" fontId="89" fillId="0" borderId="1" xfId="0" applyFont="1" applyBorder="1" applyAlignment="1">
      <alignment horizontal="center" vertical="center" wrapText="1"/>
    </xf>
    <xf numFmtId="0" fontId="3" fillId="0" borderId="44" xfId="0" applyFont="1" applyBorder="1" applyAlignment="1">
      <alignment horizontal="center" vertical="center"/>
    </xf>
    <xf numFmtId="0" fontId="3" fillId="0" borderId="0" xfId="0" applyFont="1" applyAlignment="1">
      <alignment horizontal="center" vertical="center"/>
    </xf>
    <xf numFmtId="0" fontId="6" fillId="0" borderId="0" xfId="8" applyFont="1" applyFill="1" applyBorder="1" applyAlignment="1" applyProtection="1">
      <alignment horizontal="center" vertical="center"/>
    </xf>
    <xf numFmtId="193" fontId="3" fillId="0" borderId="4" xfId="0" applyNumberFormat="1" applyFont="1" applyBorder="1" applyAlignment="1" applyProtection="1">
      <alignment horizontal="center" vertical="center"/>
      <protection locked="0"/>
    </xf>
    <xf numFmtId="0" fontId="3" fillId="0" borderId="0" xfId="0" applyFont="1" applyAlignment="1">
      <alignment vertical="top" wrapText="1"/>
    </xf>
    <xf numFmtId="14" fontId="87" fillId="0" borderId="0" xfId="0" applyNumberFormat="1" applyFont="1" applyAlignment="1">
      <alignment horizontal="left"/>
    </xf>
    <xf numFmtId="164" fontId="89" fillId="0" borderId="2" xfId="20956" applyNumberFormat="1" applyFont="1" applyBorder="1"/>
    <xf numFmtId="164" fontId="89" fillId="0" borderId="17" xfId="20956" applyNumberFormat="1" applyFont="1" applyBorder="1"/>
    <xf numFmtId="193" fontId="89" fillId="0" borderId="2" xfId="0" applyNumberFormat="1" applyFont="1" applyBorder="1" applyAlignment="1" applyProtection="1">
      <alignment horizontal="right" vertical="center" wrapText="1"/>
      <protection locked="0"/>
    </xf>
    <xf numFmtId="0" fontId="3" fillId="0" borderId="0" xfId="0" applyFont="1" applyAlignment="1">
      <alignment horizontal="left" vertical="top"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3" fillId="0" borderId="13" xfId="0" applyFont="1" applyFill="1" applyBorder="1" applyAlignment="1">
      <alignment horizontal="center"/>
    </xf>
    <xf numFmtId="0" fontId="3" fillId="0" borderId="13"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4" fillId="0" borderId="8"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xf>
    <xf numFmtId="0" fontId="4" fillId="0" borderId="14" xfId="0" applyFont="1" applyFill="1" applyBorder="1" applyAlignment="1">
      <alignment horizont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9" fillId="0" borderId="11" xfId="0" applyFont="1" applyBorder="1" applyAlignment="1">
      <alignment horizontal="center" vertical="center"/>
    </xf>
    <xf numFmtId="0" fontId="89" fillId="0" borderId="1" xfId="0" applyFont="1" applyBorder="1" applyAlignment="1">
      <alignment horizontal="center" vertical="center"/>
    </xf>
    <xf numFmtId="0" fontId="89" fillId="0" borderId="11" xfId="0" applyFont="1" applyBorder="1" applyAlignment="1">
      <alignment horizontal="center" vertical="center" wrapText="1"/>
    </xf>
    <xf numFmtId="0" fontId="89" fillId="0" borderId="1" xfId="0" applyFont="1" applyBorder="1" applyAlignment="1">
      <alignment horizontal="center" vertical="center" wrapText="1"/>
    </xf>
    <xf numFmtId="0" fontId="89" fillId="0" borderId="12" xfId="0" applyFont="1" applyBorder="1" applyAlignment="1">
      <alignment horizontal="center" vertical="center" wrapText="1"/>
    </xf>
    <xf numFmtId="0" fontId="89" fillId="0" borderId="14" xfId="0" applyFont="1" applyBorder="1" applyAlignment="1">
      <alignment horizontal="center" vertical="center" wrapText="1"/>
    </xf>
    <xf numFmtId="0" fontId="2" fillId="0" borderId="3" xfId="8" applyFont="1" applyFill="1" applyBorder="1" applyAlignment="1" applyProtection="1">
      <alignment horizontal="center"/>
    </xf>
    <xf numFmtId="0" fontId="2" fillId="0" borderId="42" xfId="8" applyFont="1" applyFill="1" applyBorder="1" applyAlignment="1" applyProtection="1">
      <alignment horizontal="center"/>
    </xf>
    <xf numFmtId="193" fontId="89" fillId="3" borderId="2" xfId="0" applyNumberFormat="1" applyFont="1" applyFill="1" applyBorder="1" applyAlignment="1">
      <alignment horizontal="center" wrapText="1"/>
    </xf>
    <xf numFmtId="0" fontId="89" fillId="0" borderId="5" xfId="0" applyFont="1" applyBorder="1" applyAlignment="1">
      <alignment horizontal="center" vertical="center" wrapText="1"/>
    </xf>
    <xf numFmtId="0" fontId="89" fillId="0" borderId="4" xfId="0" applyFont="1" applyBorder="1" applyAlignment="1">
      <alignment horizontal="center" vertical="center" wrapText="1"/>
    </xf>
    <xf numFmtId="0" fontId="90" fillId="0" borderId="49" xfId="0" applyFont="1" applyBorder="1" applyAlignment="1">
      <alignment horizontal="center" vertical="center" wrapText="1"/>
    </xf>
    <xf numFmtId="0" fontId="90" fillId="0" borderId="19" xfId="0" applyFont="1" applyBorder="1" applyAlignment="1">
      <alignment horizontal="center" vertical="center" wrapText="1"/>
    </xf>
    <xf numFmtId="0" fontId="90" fillId="0" borderId="47" xfId="0" applyFont="1" applyBorder="1" applyAlignment="1">
      <alignment horizontal="center" vertical="center"/>
    </xf>
    <xf numFmtId="0" fontId="89" fillId="0" borderId="46" xfId="0" applyFont="1" applyBorder="1" applyAlignment="1">
      <alignment horizontal="center" vertical="center" wrapText="1"/>
    </xf>
    <xf numFmtId="0" fontId="89" fillId="0" borderId="42" xfId="0" applyFont="1" applyBorder="1" applyAlignment="1">
      <alignment horizontal="center" vertical="center" wrapText="1"/>
    </xf>
    <xf numFmtId="0" fontId="89" fillId="0" borderId="13" xfId="0" applyFont="1" applyBorder="1" applyAlignment="1">
      <alignment horizontal="center" vertical="center" wrapText="1"/>
    </xf>
    <xf numFmtId="0" fontId="89" fillId="0" borderId="16"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14" xfId="0" applyFont="1" applyBorder="1" applyAlignment="1">
      <alignment horizontal="center" vertical="center"/>
    </xf>
    <xf numFmtId="0" fontId="89" fillId="0" borderId="2" xfId="0" applyFont="1" applyBorder="1" applyAlignment="1">
      <alignment horizontal="center" vertical="center"/>
    </xf>
    <xf numFmtId="0" fontId="89" fillId="2" borderId="2" xfId="0" applyFont="1" applyFill="1" applyBorder="1" applyAlignment="1">
      <alignment horizontal="center" vertical="center"/>
    </xf>
    <xf numFmtId="193" fontId="3" fillId="0" borderId="0" xfId="0" applyNumberFormat="1" applyFont="1"/>
    <xf numFmtId="164" fontId="89" fillId="0" borderId="0" xfId="0" applyNumberFormat="1" applyFont="1"/>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B11" sqref="B11"/>
    </sheetView>
  </sheetViews>
  <sheetFormatPr defaultRowHeight="14.3"/>
  <cols>
    <col min="1" max="1" width="9.75" style="36" bestFit="1" customWidth="1"/>
    <col min="2" max="2" width="128.75" style="29" bestFit="1" customWidth="1"/>
    <col min="3" max="3" width="39.375" customWidth="1"/>
  </cols>
  <sheetData>
    <row r="1" spans="1:3" s="1" customFormat="1" ht="16.3">
      <c r="A1" s="34" t="s">
        <v>18</v>
      </c>
      <c r="B1" s="56" t="s">
        <v>20</v>
      </c>
      <c r="C1" s="28"/>
    </row>
    <row r="2" spans="1:3" s="30" customFormat="1">
      <c r="A2" s="35">
        <v>20</v>
      </c>
      <c r="B2" s="31" t="s">
        <v>22</v>
      </c>
      <c r="C2" s="11"/>
    </row>
    <row r="3" spans="1:3" s="30" customFormat="1">
      <c r="A3" s="35">
        <v>21</v>
      </c>
      <c r="B3" s="31" t="s">
        <v>19</v>
      </c>
    </row>
    <row r="4" spans="1:3" s="30" customFormat="1">
      <c r="A4" s="35">
        <v>22</v>
      </c>
      <c r="B4" s="31" t="s">
        <v>21</v>
      </c>
    </row>
    <row r="5" spans="1:3" s="30" customFormat="1">
      <c r="A5" s="35">
        <v>23</v>
      </c>
      <c r="B5" s="31" t="s">
        <v>23</v>
      </c>
    </row>
    <row r="6" spans="1:3" s="30" customFormat="1">
      <c r="A6" s="35">
        <v>24</v>
      </c>
      <c r="B6" s="31" t="s">
        <v>24</v>
      </c>
      <c r="C6" s="2"/>
    </row>
    <row r="7" spans="1:3" s="30" customFormat="1">
      <c r="A7" s="35">
        <v>25</v>
      </c>
      <c r="B7" s="31" t="s">
        <v>25</v>
      </c>
    </row>
    <row r="8" spans="1:3" s="30" customFormat="1">
      <c r="A8" s="35">
        <v>26</v>
      </c>
      <c r="B8" s="31" t="s">
        <v>133</v>
      </c>
    </row>
    <row r="9" spans="1:3" s="30" customFormat="1">
      <c r="A9" s="35">
        <v>27</v>
      </c>
      <c r="B9" s="31" t="s">
        <v>26</v>
      </c>
    </row>
    <row r="10" spans="1:3" s="1" customFormat="1" ht="16.3">
      <c r="A10" s="37"/>
      <c r="B10" s="29"/>
      <c r="C10" s="28"/>
    </row>
    <row r="11" spans="1:3" s="1" customFormat="1" ht="29.9">
      <c r="A11" s="37"/>
      <c r="B11" s="189" t="s">
        <v>152</v>
      </c>
      <c r="C11" s="28"/>
    </row>
    <row r="14" spans="1:3">
      <c r="B14" s="10"/>
    </row>
  </sheetData>
  <hyperlinks>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6" location="'24. Rem1'!A1" display="ფინანსური წლის განმავლობაში გაცემული ანაზღაურება"/>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62"/>
  <sheetViews>
    <sheetView tabSelected="1" zoomScale="85" zoomScaleNormal="85" workbookViewId="0">
      <pane xSplit="1" ySplit="4" topLeftCell="B5" activePane="bottomRight" state="frozen"/>
      <selection activeCell="L18" sqref="L18"/>
      <selection pane="topRight" activeCell="L18" sqref="L18"/>
      <selection pane="bottomLeft" activeCell="L18" sqref="L18"/>
      <selection pane="bottomRight" activeCell="E53" sqref="E53"/>
    </sheetView>
  </sheetViews>
  <sheetFormatPr defaultColWidth="9.125" defaultRowHeight="13.6"/>
  <cols>
    <col min="1" max="1" width="10.625" style="2" bestFit="1" customWidth="1"/>
    <col min="2" max="2" width="45.875" style="2" customWidth="1"/>
    <col min="3" max="3" width="29.75" style="2" customWidth="1"/>
    <col min="4" max="4" width="38.625" style="2" customWidth="1"/>
    <col min="5" max="5" width="29.625" style="2" customWidth="1"/>
    <col min="6" max="6" width="13.25" style="194" customWidth="1"/>
    <col min="7" max="7" width="11.625" style="2" customWidth="1"/>
    <col min="8" max="8" width="12" style="2" customWidth="1"/>
    <col min="9" max="9" width="11.625" style="2" customWidth="1"/>
    <col min="10" max="10" width="12" style="2" customWidth="1"/>
    <col min="11" max="11" width="11.625" style="2" customWidth="1"/>
    <col min="12" max="12" width="13.75" style="2" customWidth="1"/>
    <col min="13" max="14" width="12.875" style="2" customWidth="1"/>
    <col min="15" max="15" width="12.25" style="2" customWidth="1"/>
    <col min="16" max="16" width="13.625" style="2" customWidth="1"/>
    <col min="17" max="17" width="10.75" style="2" customWidth="1"/>
    <col min="18" max="18" width="12" style="2" customWidth="1"/>
    <col min="19" max="19" width="11.625" style="2" customWidth="1"/>
    <col min="20" max="20" width="13.75" style="2" customWidth="1"/>
    <col min="21" max="16384" width="9.125" style="2"/>
  </cols>
  <sheetData>
    <row r="1" spans="1:20">
      <c r="A1" s="4" t="s">
        <v>27</v>
      </c>
      <c r="B1" s="38" t="s">
        <v>181</v>
      </c>
    </row>
    <row r="2" spans="1:20" s="5" customFormat="1" ht="15.8" customHeight="1">
      <c r="A2" s="5" t="s">
        <v>28</v>
      </c>
      <c r="B2" s="198">
        <v>43100</v>
      </c>
      <c r="F2" s="195"/>
    </row>
    <row r="3" spans="1:20">
      <c r="A3" s="20"/>
      <c r="B3" s="38"/>
      <c r="C3" s="11"/>
      <c r="D3" s="11"/>
      <c r="E3" s="6"/>
      <c r="F3" s="11"/>
    </row>
    <row r="4" spans="1:20" ht="14.3" thickBot="1">
      <c r="A4" s="39" t="s">
        <v>149</v>
      </c>
      <c r="B4" s="203" t="s">
        <v>22</v>
      </c>
      <c r="C4" s="204"/>
      <c r="D4" s="11"/>
      <c r="E4" s="6"/>
      <c r="F4" s="11"/>
    </row>
    <row r="5" spans="1:20">
      <c r="A5" s="40"/>
      <c r="B5" s="41" t="s">
        <v>0</v>
      </c>
      <c r="C5" s="23" t="s">
        <v>1</v>
      </c>
      <c r="D5" s="24" t="s">
        <v>2</v>
      </c>
      <c r="E5" s="15" t="s">
        <v>3</v>
      </c>
      <c r="F5" s="193" t="s">
        <v>4</v>
      </c>
      <c r="G5" s="207" t="s">
        <v>8</v>
      </c>
      <c r="H5" s="207"/>
      <c r="I5" s="207"/>
      <c r="J5" s="207"/>
      <c r="K5" s="207"/>
      <c r="L5" s="207"/>
      <c r="M5" s="207"/>
      <c r="N5" s="207"/>
      <c r="O5" s="207"/>
      <c r="P5" s="207"/>
      <c r="Q5" s="207"/>
      <c r="R5" s="207"/>
      <c r="S5" s="207"/>
      <c r="T5" s="208"/>
    </row>
    <row r="6" spans="1:20" ht="17" customHeight="1">
      <c r="A6" s="205"/>
      <c r="B6" s="209" t="s">
        <v>64</v>
      </c>
      <c r="C6" s="210" t="s">
        <v>65</v>
      </c>
      <c r="D6" s="210" t="s">
        <v>66</v>
      </c>
      <c r="E6" s="210" t="s">
        <v>67</v>
      </c>
      <c r="F6" s="210" t="s">
        <v>68</v>
      </c>
      <c r="G6" s="213" t="s">
        <v>69</v>
      </c>
      <c r="H6" s="214"/>
      <c r="I6" s="214"/>
      <c r="J6" s="214"/>
      <c r="K6" s="214"/>
      <c r="L6" s="214"/>
      <c r="M6" s="214"/>
      <c r="N6" s="214"/>
      <c r="O6" s="214"/>
      <c r="P6" s="214"/>
      <c r="Q6" s="214"/>
      <c r="R6" s="214"/>
      <c r="S6" s="214"/>
      <c r="T6" s="215"/>
    </row>
    <row r="7" spans="1:20" ht="14.45" customHeight="1">
      <c r="A7" s="205"/>
      <c r="B7" s="209"/>
      <c r="C7" s="211"/>
      <c r="D7" s="211"/>
      <c r="E7" s="211"/>
      <c r="F7" s="211"/>
      <c r="G7" s="17">
        <v>1</v>
      </c>
      <c r="H7" s="57">
        <v>2</v>
      </c>
      <c r="I7" s="57">
        <v>3</v>
      </c>
      <c r="J7" s="57">
        <v>4</v>
      </c>
      <c r="K7" s="57">
        <v>5</v>
      </c>
      <c r="L7" s="57">
        <v>6.1</v>
      </c>
      <c r="M7" s="57">
        <v>6.2</v>
      </c>
      <c r="N7" s="57">
        <v>6</v>
      </c>
      <c r="O7" s="57">
        <v>7</v>
      </c>
      <c r="P7" s="57">
        <v>8</v>
      </c>
      <c r="Q7" s="57">
        <v>9</v>
      </c>
      <c r="R7" s="57">
        <v>10</v>
      </c>
      <c r="S7" s="57">
        <v>11</v>
      </c>
      <c r="T7" s="58">
        <v>12</v>
      </c>
    </row>
    <row r="8" spans="1:20" ht="107.35">
      <c r="A8" s="205"/>
      <c r="B8" s="209"/>
      <c r="C8" s="212"/>
      <c r="D8" s="212"/>
      <c r="E8" s="212"/>
      <c r="F8" s="212"/>
      <c r="G8" s="176" t="s">
        <v>70</v>
      </c>
      <c r="H8" s="177" t="s">
        <v>71</v>
      </c>
      <c r="I8" s="177" t="s">
        <v>72</v>
      </c>
      <c r="J8" s="177" t="s">
        <v>73</v>
      </c>
      <c r="K8" s="177" t="s">
        <v>74</v>
      </c>
      <c r="L8" s="67" t="s">
        <v>75</v>
      </c>
      <c r="M8" s="177" t="s">
        <v>76</v>
      </c>
      <c r="N8" s="177" t="s">
        <v>77</v>
      </c>
      <c r="O8" s="16" t="s">
        <v>78</v>
      </c>
      <c r="P8" s="16" t="s">
        <v>79</v>
      </c>
      <c r="Q8" s="177" t="s">
        <v>80</v>
      </c>
      <c r="R8" s="177" t="s">
        <v>81</v>
      </c>
      <c r="S8" s="177" t="s">
        <v>82</v>
      </c>
      <c r="T8" s="177" t="s">
        <v>83</v>
      </c>
    </row>
    <row r="9" spans="1:20">
      <c r="A9" s="45"/>
      <c r="B9" s="46" t="s">
        <v>153</v>
      </c>
      <c r="C9" s="47">
        <v>224643960.79241401</v>
      </c>
      <c r="D9" s="47">
        <v>224374792.87</v>
      </c>
      <c r="E9" s="47">
        <v>228227126</v>
      </c>
      <c r="F9" s="47">
        <v>1</v>
      </c>
      <c r="G9" s="47">
        <v>16209243</v>
      </c>
      <c r="H9" s="47">
        <v>63150449</v>
      </c>
      <c r="I9" s="47">
        <v>148867434</v>
      </c>
      <c r="J9" s="47"/>
      <c r="K9" s="47"/>
      <c r="L9" s="47"/>
      <c r="M9" s="47"/>
      <c r="N9" s="47"/>
      <c r="O9" s="47"/>
      <c r="P9" s="47"/>
      <c r="Q9" s="47"/>
      <c r="R9" s="47"/>
      <c r="S9" s="47"/>
      <c r="T9" s="42">
        <f>SUM(G9:K9,N9:S9)</f>
        <v>228227126</v>
      </c>
    </row>
    <row r="10" spans="1:20">
      <c r="A10" s="45"/>
      <c r="B10" s="49" t="s">
        <v>154</v>
      </c>
      <c r="C10" s="47">
        <v>120478687</v>
      </c>
      <c r="D10" s="47">
        <v>120478687</v>
      </c>
      <c r="E10" s="47">
        <v>120478687</v>
      </c>
      <c r="F10" s="47"/>
      <c r="G10" s="47"/>
      <c r="H10" s="47">
        <v>120478687</v>
      </c>
      <c r="I10" s="47"/>
      <c r="J10" s="47"/>
      <c r="K10" s="47"/>
      <c r="L10" s="47"/>
      <c r="M10" s="47"/>
      <c r="N10" s="47"/>
      <c r="O10" s="47"/>
      <c r="P10" s="47"/>
      <c r="Q10" s="47"/>
      <c r="R10" s="47"/>
      <c r="S10" s="47"/>
      <c r="T10" s="42">
        <f>SUM(G10:K10,N10:S10)</f>
        <v>120478687</v>
      </c>
    </row>
    <row r="11" spans="1:20">
      <c r="A11" s="45"/>
      <c r="B11" s="46" t="s">
        <v>155</v>
      </c>
      <c r="C11" s="47">
        <v>18253161.332952525</v>
      </c>
      <c r="D11" s="47">
        <v>18253161.332952525</v>
      </c>
      <c r="E11" s="50"/>
      <c r="F11" s="47">
        <v>2</v>
      </c>
      <c r="G11" s="47" t="s">
        <v>165</v>
      </c>
      <c r="H11" s="47"/>
      <c r="I11" s="47"/>
      <c r="J11" s="47"/>
      <c r="K11" s="47"/>
      <c r="L11" s="47"/>
      <c r="M11" s="47"/>
      <c r="N11" s="47"/>
      <c r="O11" s="47"/>
      <c r="P11" s="47"/>
      <c r="Q11" s="47"/>
      <c r="R11" s="47"/>
      <c r="S11" s="47"/>
      <c r="T11" s="42">
        <f t="shared" ref="T11:T20" si="0">SUM(G11:K11,N11:S11)</f>
        <v>0</v>
      </c>
    </row>
    <row r="12" spans="1:20">
      <c r="A12" s="45"/>
      <c r="B12" s="46" t="s">
        <v>156</v>
      </c>
      <c r="C12" s="47">
        <v>18800034.010000002</v>
      </c>
      <c r="D12" s="47">
        <v>18293335</v>
      </c>
      <c r="E12" s="50">
        <v>12374862.400000006</v>
      </c>
      <c r="F12" s="47">
        <v>3</v>
      </c>
      <c r="G12" s="47"/>
      <c r="H12" s="47"/>
      <c r="I12" s="47">
        <v>12293335</v>
      </c>
      <c r="J12" s="47"/>
      <c r="K12" s="47"/>
      <c r="L12" s="47"/>
      <c r="M12" s="47"/>
      <c r="N12" s="47"/>
      <c r="O12" s="47">
        <v>81527.399999999994</v>
      </c>
      <c r="P12" s="47"/>
      <c r="Q12" s="47"/>
      <c r="R12" s="47"/>
      <c r="S12" s="47"/>
      <c r="T12" s="42">
        <f t="shared" si="0"/>
        <v>12374862.4</v>
      </c>
    </row>
    <row r="13" spans="1:20">
      <c r="A13" s="45"/>
      <c r="B13" s="46" t="s">
        <v>157</v>
      </c>
      <c r="C13" s="47">
        <v>794885604.69075501</v>
      </c>
      <c r="D13" s="47">
        <v>794885604.69075501</v>
      </c>
      <c r="E13" s="50">
        <v>716833285.98000002</v>
      </c>
      <c r="F13" s="47">
        <v>4</v>
      </c>
      <c r="G13" s="47"/>
      <c r="H13" s="47"/>
      <c r="I13" s="47"/>
      <c r="J13" s="47"/>
      <c r="K13" s="47"/>
      <c r="L13" s="47">
        <v>819530142</v>
      </c>
      <c r="M13" s="47">
        <v>-111265201</v>
      </c>
      <c r="N13" s="47">
        <v>708264941</v>
      </c>
      <c r="O13" s="47">
        <v>8568344.9800000004</v>
      </c>
      <c r="P13" s="47"/>
      <c r="Q13" s="47"/>
      <c r="R13" s="47"/>
      <c r="S13" s="47"/>
      <c r="T13" s="42">
        <f t="shared" si="0"/>
        <v>716833285.98000002</v>
      </c>
    </row>
    <row r="14" spans="1:20">
      <c r="A14" s="45"/>
      <c r="B14" s="46" t="s">
        <v>158</v>
      </c>
      <c r="C14" s="47">
        <v>57000</v>
      </c>
      <c r="D14" s="47">
        <v>57000</v>
      </c>
      <c r="E14" s="50"/>
      <c r="F14" s="47"/>
      <c r="G14" s="47"/>
      <c r="H14" s="47"/>
      <c r="I14" s="47"/>
      <c r="J14" s="47"/>
      <c r="K14" s="47"/>
      <c r="L14" s="47"/>
      <c r="M14" s="47"/>
      <c r="N14" s="47"/>
      <c r="O14" s="47"/>
      <c r="P14" s="47"/>
      <c r="Q14" s="47"/>
      <c r="R14" s="47"/>
      <c r="S14" s="47"/>
      <c r="T14" s="42">
        <f t="shared" si="0"/>
        <v>0</v>
      </c>
    </row>
    <row r="15" spans="1:20">
      <c r="A15" s="45"/>
      <c r="B15" s="48" t="s">
        <v>164</v>
      </c>
      <c r="C15" s="47">
        <v>0</v>
      </c>
      <c r="D15" s="47">
        <v>2826540</v>
      </c>
      <c r="E15" s="50">
        <v>2883540</v>
      </c>
      <c r="F15" s="47"/>
      <c r="G15" s="47"/>
      <c r="H15" s="47"/>
      <c r="I15" s="47"/>
      <c r="J15" s="47"/>
      <c r="K15" s="47"/>
      <c r="L15" s="47"/>
      <c r="M15" s="47"/>
      <c r="N15" s="47"/>
      <c r="O15" s="47"/>
      <c r="P15" s="47"/>
      <c r="Q15" s="47">
        <v>2883540</v>
      </c>
      <c r="R15" s="47"/>
      <c r="S15" s="47"/>
      <c r="T15" s="42">
        <f t="shared" si="0"/>
        <v>2883540</v>
      </c>
    </row>
    <row r="16" spans="1:20">
      <c r="A16" s="45"/>
      <c r="B16" s="46" t="s">
        <v>159</v>
      </c>
      <c r="C16" s="47">
        <v>27977834</v>
      </c>
      <c r="D16" s="47">
        <v>27977834</v>
      </c>
      <c r="E16" s="50">
        <v>27977834</v>
      </c>
      <c r="F16" s="47"/>
      <c r="G16" s="47"/>
      <c r="H16" s="47"/>
      <c r="I16" s="47"/>
      <c r="J16" s="47"/>
      <c r="K16" s="47">
        <v>27977834</v>
      </c>
      <c r="L16" s="47"/>
      <c r="M16" s="47"/>
      <c r="N16" s="47"/>
      <c r="O16" s="47"/>
      <c r="P16" s="47"/>
      <c r="Q16" s="47"/>
      <c r="R16" s="47"/>
      <c r="S16" s="47"/>
      <c r="T16" s="42">
        <f t="shared" si="0"/>
        <v>27977834</v>
      </c>
    </row>
    <row r="17" spans="1:20">
      <c r="A17" s="45"/>
      <c r="B17" s="46" t="s">
        <v>160</v>
      </c>
      <c r="C17" s="47">
        <v>14062400</v>
      </c>
      <c r="D17" s="47">
        <v>13949013.219999999</v>
      </c>
      <c r="E17" s="50">
        <v>21008400</v>
      </c>
      <c r="F17" s="47">
        <v>5</v>
      </c>
      <c r="G17" s="47"/>
      <c r="H17" s="47"/>
      <c r="I17" s="47"/>
      <c r="J17" s="47"/>
      <c r="K17" s="47"/>
      <c r="L17" s="47"/>
      <c r="M17" s="47"/>
      <c r="N17" s="47"/>
      <c r="O17" s="47"/>
      <c r="P17" s="47"/>
      <c r="Q17" s="47"/>
      <c r="R17" s="47">
        <v>21008400</v>
      </c>
      <c r="S17" s="47"/>
      <c r="T17" s="42">
        <f t="shared" si="0"/>
        <v>21008400</v>
      </c>
    </row>
    <row r="18" spans="1:20">
      <c r="A18" s="45"/>
      <c r="B18" s="46" t="s">
        <v>161</v>
      </c>
      <c r="C18" s="47">
        <v>1537000</v>
      </c>
      <c r="D18" s="47">
        <v>1537521</v>
      </c>
      <c r="E18" s="50"/>
      <c r="F18" s="47"/>
      <c r="G18" s="47"/>
      <c r="H18" s="47"/>
      <c r="I18" s="47"/>
      <c r="J18" s="47"/>
      <c r="K18" s="47"/>
      <c r="L18" s="47"/>
      <c r="M18" s="47"/>
      <c r="N18" s="47"/>
      <c r="O18" s="47"/>
      <c r="P18" s="47"/>
      <c r="Q18" s="47"/>
      <c r="R18" s="47"/>
      <c r="S18" s="47"/>
      <c r="T18" s="42">
        <f t="shared" si="0"/>
        <v>0</v>
      </c>
    </row>
    <row r="19" spans="1:20">
      <c r="A19" s="45"/>
      <c r="B19" s="46" t="s">
        <v>162</v>
      </c>
      <c r="C19" s="47">
        <v>0</v>
      </c>
      <c r="D19" s="47"/>
      <c r="E19" s="50"/>
      <c r="F19" s="47"/>
      <c r="G19" s="47"/>
      <c r="H19" s="47"/>
      <c r="I19" s="47"/>
      <c r="J19" s="47"/>
      <c r="K19" s="47"/>
      <c r="L19" s="47"/>
      <c r="M19" s="47"/>
      <c r="N19" s="47"/>
      <c r="O19" s="47"/>
      <c r="P19" s="47"/>
      <c r="Q19" s="47"/>
      <c r="R19" s="47"/>
      <c r="S19" s="47"/>
      <c r="T19" s="42">
        <f t="shared" si="0"/>
        <v>0</v>
      </c>
    </row>
    <row r="20" spans="1:20">
      <c r="A20" s="45"/>
      <c r="B20" s="46" t="s">
        <v>163</v>
      </c>
      <c r="C20" s="47">
        <v>81445441.092118606</v>
      </c>
      <c r="D20" s="47">
        <v>75674711.117300004</v>
      </c>
      <c r="E20" s="50">
        <v>64247271.060000002</v>
      </c>
      <c r="F20" s="47">
        <v>6</v>
      </c>
      <c r="G20" s="47"/>
      <c r="H20" s="47"/>
      <c r="I20" s="47"/>
      <c r="J20" s="47"/>
      <c r="K20" s="47"/>
      <c r="L20" s="47"/>
      <c r="M20" s="47"/>
      <c r="N20" s="47"/>
      <c r="O20" s="47">
        <v>150878.06</v>
      </c>
      <c r="P20" s="47">
        <v>31891349</v>
      </c>
      <c r="Q20" s="47"/>
      <c r="R20" s="47"/>
      <c r="S20" s="47">
        <v>32205044</v>
      </c>
      <c r="T20" s="42">
        <f t="shared" si="0"/>
        <v>64247271.060000002</v>
      </c>
    </row>
    <row r="21" spans="1:20" ht="14.3" thickBot="1">
      <c r="A21" s="14"/>
      <c r="B21" s="32" t="s">
        <v>84</v>
      </c>
      <c r="C21" s="43">
        <f>SUM(C9:C20)</f>
        <v>1302141122.9182401</v>
      </c>
      <c r="D21" s="43">
        <f>SUM(D9:D20)</f>
        <v>1298308200.2310076</v>
      </c>
      <c r="E21" s="43">
        <f>SUM(E9:E20)</f>
        <v>1194031006.4400001</v>
      </c>
      <c r="F21" s="43"/>
      <c r="G21" s="43">
        <f t="shared" ref="G21:S21" si="1">SUM(G9:G20)</f>
        <v>16209243</v>
      </c>
      <c r="H21" s="43">
        <f t="shared" si="1"/>
        <v>183629136</v>
      </c>
      <c r="I21" s="43">
        <f t="shared" si="1"/>
        <v>161160769</v>
      </c>
      <c r="J21" s="43">
        <f t="shared" si="1"/>
        <v>0</v>
      </c>
      <c r="K21" s="43">
        <f t="shared" si="1"/>
        <v>27977834</v>
      </c>
      <c r="L21" s="43">
        <f t="shared" si="1"/>
        <v>819530142</v>
      </c>
      <c r="M21" s="43">
        <f t="shared" si="1"/>
        <v>-111265201</v>
      </c>
      <c r="N21" s="43">
        <f t="shared" si="1"/>
        <v>708264941</v>
      </c>
      <c r="O21" s="43">
        <f t="shared" si="1"/>
        <v>8800750.4400000013</v>
      </c>
      <c r="P21" s="43">
        <f t="shared" si="1"/>
        <v>31891349</v>
      </c>
      <c r="Q21" s="43">
        <f t="shared" si="1"/>
        <v>2883540</v>
      </c>
      <c r="R21" s="43">
        <f t="shared" si="1"/>
        <v>21008400</v>
      </c>
      <c r="S21" s="43">
        <f t="shared" si="1"/>
        <v>32205044</v>
      </c>
      <c r="T21" s="44">
        <f>SUM(T9:T20)</f>
        <v>1194031006.4400001</v>
      </c>
    </row>
    <row r="22" spans="1:20">
      <c r="A22" s="13"/>
      <c r="B22" s="15" t="s">
        <v>0</v>
      </c>
      <c r="C22" s="23" t="s">
        <v>1</v>
      </c>
      <c r="D22" s="24" t="s">
        <v>2</v>
      </c>
      <c r="E22" s="15" t="s">
        <v>3</v>
      </c>
      <c r="F22" s="193" t="s">
        <v>4</v>
      </c>
      <c r="G22" s="207" t="s">
        <v>8</v>
      </c>
      <c r="H22" s="207"/>
      <c r="I22" s="207"/>
      <c r="J22" s="207"/>
      <c r="K22" s="207"/>
      <c r="L22" s="207"/>
      <c r="M22" s="207"/>
      <c r="N22" s="207"/>
      <c r="O22" s="207"/>
      <c r="P22" s="208"/>
    </row>
    <row r="23" spans="1:20" ht="14.45" customHeight="1">
      <c r="A23" s="206"/>
      <c r="B23" s="216" t="s">
        <v>85</v>
      </c>
      <c r="C23" s="219" t="s">
        <v>65</v>
      </c>
      <c r="D23" s="219" t="s">
        <v>66</v>
      </c>
      <c r="E23" s="219" t="s">
        <v>86</v>
      </c>
      <c r="F23" s="210" t="s">
        <v>68</v>
      </c>
      <c r="G23" s="220" t="s">
        <v>69</v>
      </c>
      <c r="H23" s="220"/>
      <c r="I23" s="220"/>
      <c r="J23" s="220"/>
      <c r="K23" s="220"/>
      <c r="L23" s="220"/>
      <c r="M23" s="220"/>
      <c r="N23" s="220"/>
      <c r="O23" s="220"/>
      <c r="P23" s="221"/>
    </row>
    <row r="24" spans="1:20" ht="14.45" customHeight="1">
      <c r="A24" s="206"/>
      <c r="B24" s="217"/>
      <c r="C24" s="219"/>
      <c r="D24" s="219"/>
      <c r="E24" s="219"/>
      <c r="F24" s="211"/>
      <c r="G24" s="18">
        <v>13</v>
      </c>
      <c r="H24" s="19">
        <v>14</v>
      </c>
      <c r="I24" s="19">
        <v>15</v>
      </c>
      <c r="J24" s="19">
        <v>16</v>
      </c>
      <c r="K24" s="19">
        <v>17</v>
      </c>
      <c r="L24" s="19">
        <v>18</v>
      </c>
      <c r="M24" s="19">
        <v>19</v>
      </c>
      <c r="N24" s="19">
        <v>20</v>
      </c>
      <c r="O24" s="19">
        <v>21</v>
      </c>
      <c r="P24" s="27">
        <v>22</v>
      </c>
    </row>
    <row r="25" spans="1:20" ht="100.2" customHeight="1">
      <c r="A25" s="206"/>
      <c r="B25" s="218"/>
      <c r="C25" s="219"/>
      <c r="D25" s="219"/>
      <c r="E25" s="219"/>
      <c r="F25" s="212"/>
      <c r="G25" s="176" t="s">
        <v>87</v>
      </c>
      <c r="H25" s="177" t="s">
        <v>88</v>
      </c>
      <c r="I25" s="177" t="s">
        <v>89</v>
      </c>
      <c r="J25" s="177" t="s">
        <v>90</v>
      </c>
      <c r="K25" s="177" t="s">
        <v>91</v>
      </c>
      <c r="L25" s="177" t="s">
        <v>92</v>
      </c>
      <c r="M25" s="16" t="s">
        <v>93</v>
      </c>
      <c r="N25" s="16" t="s">
        <v>94</v>
      </c>
      <c r="O25" s="16" t="s">
        <v>95</v>
      </c>
      <c r="P25" s="25" t="s">
        <v>96</v>
      </c>
    </row>
    <row r="26" spans="1:20">
      <c r="A26" s="8"/>
      <c r="B26" s="21" t="s">
        <v>166</v>
      </c>
      <c r="C26" s="52">
        <v>18398300.690000001</v>
      </c>
      <c r="D26" s="48">
        <v>18398300.690000001</v>
      </c>
      <c r="E26" s="48">
        <v>14418316</v>
      </c>
      <c r="F26" s="47">
        <v>7</v>
      </c>
      <c r="G26" s="48">
        <v>14418316</v>
      </c>
      <c r="H26" s="48"/>
      <c r="I26" s="48"/>
      <c r="J26" s="48"/>
      <c r="K26" s="48"/>
      <c r="L26" s="48"/>
      <c r="M26" s="48"/>
      <c r="N26" s="48"/>
      <c r="O26" s="48"/>
      <c r="P26" s="51">
        <f>SUM(G26:O26)</f>
        <v>14418316</v>
      </c>
    </row>
    <row r="27" spans="1:20">
      <c r="A27" s="8"/>
      <c r="B27" s="21" t="s">
        <v>167</v>
      </c>
      <c r="C27" s="52">
        <v>690657133.40241408</v>
      </c>
      <c r="D27" s="48">
        <v>694292458.38</v>
      </c>
      <c r="E27" s="48">
        <v>689545157</v>
      </c>
      <c r="F27" s="47">
        <v>7</v>
      </c>
      <c r="G27" s="48"/>
      <c r="H27" s="48">
        <v>289688937</v>
      </c>
      <c r="I27" s="48">
        <v>140663477</v>
      </c>
      <c r="J27" s="48">
        <v>259192743</v>
      </c>
      <c r="K27" s="48"/>
      <c r="L27" s="48"/>
      <c r="M27" s="48"/>
      <c r="N27" s="48"/>
      <c r="O27" s="48"/>
      <c r="P27" s="51">
        <f t="shared" ref="P27:P35" si="2">SUM(G27:O27)</f>
        <v>689545157</v>
      </c>
    </row>
    <row r="28" spans="1:20">
      <c r="A28" s="8"/>
      <c r="B28" s="21" t="s">
        <v>168</v>
      </c>
      <c r="C28" s="52">
        <v>26289169.162</v>
      </c>
      <c r="D28" s="48">
        <v>26289169.162</v>
      </c>
      <c r="E28" s="48">
        <v>25922000</v>
      </c>
      <c r="F28" s="47">
        <v>7</v>
      </c>
      <c r="G28" s="48"/>
      <c r="H28" s="48"/>
      <c r="I28" s="48"/>
      <c r="J28" s="48"/>
      <c r="K28" s="48"/>
      <c r="L28" s="48">
        <v>25922000</v>
      </c>
      <c r="M28" s="48"/>
      <c r="N28" s="48"/>
      <c r="O28" s="48"/>
      <c r="P28" s="51">
        <f t="shared" si="2"/>
        <v>25922000</v>
      </c>
    </row>
    <row r="29" spans="1:20">
      <c r="A29" s="8"/>
      <c r="B29" s="9" t="s">
        <v>169</v>
      </c>
      <c r="C29" s="52">
        <v>2408000</v>
      </c>
      <c r="D29" s="48">
        <v>2407694.38</v>
      </c>
      <c r="E29" s="48"/>
      <c r="F29" s="47"/>
      <c r="G29" s="48"/>
      <c r="H29" s="48"/>
      <c r="I29" s="48"/>
      <c r="J29" s="48"/>
      <c r="K29" s="48"/>
      <c r="L29" s="48"/>
      <c r="M29" s="48"/>
      <c r="N29" s="48"/>
      <c r="O29" s="48"/>
      <c r="P29" s="51">
        <f t="shared" si="2"/>
        <v>0</v>
      </c>
    </row>
    <row r="30" spans="1:20">
      <c r="A30" s="8"/>
      <c r="B30" s="9" t="s">
        <v>170</v>
      </c>
      <c r="C30" s="52"/>
      <c r="D30" s="48"/>
      <c r="E30" s="48"/>
      <c r="F30" s="47"/>
      <c r="G30" s="48"/>
      <c r="H30" s="48"/>
      <c r="I30" s="48"/>
      <c r="J30" s="48"/>
      <c r="K30" s="48"/>
      <c r="L30" s="48"/>
      <c r="M30" s="48"/>
      <c r="N30" s="48"/>
      <c r="O30" s="48"/>
      <c r="P30" s="51">
        <f t="shared" si="2"/>
        <v>0</v>
      </c>
    </row>
    <row r="31" spans="1:20">
      <c r="A31" s="8"/>
      <c r="B31" s="9" t="s">
        <v>171</v>
      </c>
      <c r="C31" s="52">
        <v>7952033</v>
      </c>
      <c r="D31" s="48">
        <v>1358911.5199999989</v>
      </c>
      <c r="E31" s="48">
        <v>14081569</v>
      </c>
      <c r="F31" s="47">
        <v>7</v>
      </c>
      <c r="G31" s="48"/>
      <c r="H31" s="48"/>
      <c r="I31" s="48"/>
      <c r="J31" s="48"/>
      <c r="K31" s="48"/>
      <c r="L31" s="48"/>
      <c r="M31" s="48">
        <v>4923814</v>
      </c>
      <c r="N31" s="48">
        <v>9157755</v>
      </c>
      <c r="O31" s="48"/>
      <c r="P31" s="51">
        <f t="shared" si="2"/>
        <v>14081569</v>
      </c>
    </row>
    <row r="32" spans="1:20">
      <c r="A32" s="8"/>
      <c r="B32" s="9" t="s">
        <v>172</v>
      </c>
      <c r="C32" s="52">
        <v>6362000</v>
      </c>
      <c r="D32" s="48">
        <v>6361989.2058121897</v>
      </c>
      <c r="E32" s="48"/>
      <c r="F32" s="47"/>
      <c r="G32" s="48"/>
      <c r="H32" s="48"/>
      <c r="I32" s="48"/>
      <c r="J32" s="48"/>
      <c r="K32" s="48"/>
      <c r="L32" s="48"/>
      <c r="M32" s="48"/>
      <c r="N32" s="48"/>
      <c r="O32" s="48"/>
      <c r="P32" s="51">
        <f t="shared" si="2"/>
        <v>0</v>
      </c>
    </row>
    <row r="33" spans="1:18">
      <c r="A33" s="8"/>
      <c r="B33" s="9" t="s">
        <v>173</v>
      </c>
      <c r="C33" s="52">
        <v>208368000</v>
      </c>
      <c r="D33" s="48">
        <v>208368000.168275</v>
      </c>
      <c r="E33" s="48">
        <v>220985050</v>
      </c>
      <c r="F33" s="47">
        <v>8</v>
      </c>
      <c r="G33" s="48"/>
      <c r="H33" s="48"/>
      <c r="I33" s="48"/>
      <c r="J33" s="48"/>
      <c r="K33" s="48"/>
      <c r="L33" s="48"/>
      <c r="M33" s="48"/>
      <c r="N33" s="48"/>
      <c r="O33" s="48">
        <v>220985050</v>
      </c>
      <c r="P33" s="51">
        <f t="shared" si="2"/>
        <v>220985050</v>
      </c>
    </row>
    <row r="34" spans="1:18">
      <c r="A34" s="8"/>
      <c r="B34" s="9"/>
      <c r="C34" s="52"/>
      <c r="D34" s="48"/>
      <c r="E34" s="48"/>
      <c r="F34" s="47"/>
      <c r="G34" s="48"/>
      <c r="H34" s="48"/>
      <c r="I34" s="48"/>
      <c r="J34" s="48"/>
      <c r="K34" s="48"/>
      <c r="L34" s="48"/>
      <c r="M34" s="48"/>
      <c r="N34" s="48"/>
      <c r="O34" s="48"/>
      <c r="P34" s="51">
        <f t="shared" si="2"/>
        <v>0</v>
      </c>
    </row>
    <row r="35" spans="1:18">
      <c r="A35" s="8"/>
      <c r="B35" s="9"/>
      <c r="C35" s="52"/>
      <c r="D35" s="48"/>
      <c r="E35" s="48"/>
      <c r="F35" s="47"/>
      <c r="G35" s="48"/>
      <c r="H35" s="48"/>
      <c r="I35" s="48"/>
      <c r="J35" s="48"/>
      <c r="K35" s="48"/>
      <c r="L35" s="48"/>
      <c r="M35" s="48"/>
      <c r="N35" s="48"/>
      <c r="O35" s="48"/>
      <c r="P35" s="51">
        <f t="shared" si="2"/>
        <v>0</v>
      </c>
    </row>
    <row r="36" spans="1:18" ht="14.3" thickBot="1">
      <c r="A36" s="14"/>
      <c r="B36" s="33" t="s">
        <v>97</v>
      </c>
      <c r="C36" s="43">
        <f>SUM(C26:C35)</f>
        <v>960434636.25441408</v>
      </c>
      <c r="D36" s="43">
        <f t="shared" ref="D36:N36" si="3">SUM(D26:D35)</f>
        <v>957476523.5060873</v>
      </c>
      <c r="E36" s="43">
        <f t="shared" si="3"/>
        <v>964952092</v>
      </c>
      <c r="F36" s="43"/>
      <c r="G36" s="43">
        <f t="shared" si="3"/>
        <v>14418316</v>
      </c>
      <c r="H36" s="43">
        <f t="shared" si="3"/>
        <v>289688937</v>
      </c>
      <c r="I36" s="43">
        <f t="shared" si="3"/>
        <v>140663477</v>
      </c>
      <c r="J36" s="43">
        <f t="shared" si="3"/>
        <v>259192743</v>
      </c>
      <c r="K36" s="43">
        <f t="shared" si="3"/>
        <v>0</v>
      </c>
      <c r="L36" s="43">
        <f t="shared" si="3"/>
        <v>25922000</v>
      </c>
      <c r="M36" s="43">
        <f t="shared" si="3"/>
        <v>4923814</v>
      </c>
      <c r="N36" s="43">
        <f t="shared" si="3"/>
        <v>9157755</v>
      </c>
      <c r="O36" s="43">
        <f>SUM(O26:O35)</f>
        <v>220985050</v>
      </c>
      <c r="P36" s="44">
        <f>SUM(P26:P35)</f>
        <v>964952092</v>
      </c>
    </row>
    <row r="37" spans="1:18">
      <c r="A37" s="13"/>
      <c r="B37" s="15" t="s">
        <v>0</v>
      </c>
      <c r="C37" s="23" t="s">
        <v>1</v>
      </c>
      <c r="D37" s="24" t="s">
        <v>2</v>
      </c>
      <c r="E37" s="15" t="s">
        <v>3</v>
      </c>
      <c r="F37" s="193" t="s">
        <v>4</v>
      </c>
      <c r="G37" s="207" t="s">
        <v>8</v>
      </c>
      <c r="H37" s="207"/>
      <c r="I37" s="207"/>
      <c r="J37" s="207"/>
      <c r="K37" s="207"/>
      <c r="L37" s="207"/>
      <c r="M37" s="207"/>
      <c r="N37" s="208"/>
    </row>
    <row r="38" spans="1:18" ht="40.1" customHeight="1">
      <c r="A38" s="206"/>
      <c r="B38" s="216" t="s">
        <v>98</v>
      </c>
      <c r="C38" s="219" t="s">
        <v>65</v>
      </c>
      <c r="D38" s="219" t="s">
        <v>66</v>
      </c>
      <c r="E38" s="210" t="s">
        <v>86</v>
      </c>
      <c r="F38" s="219" t="s">
        <v>68</v>
      </c>
      <c r="G38" s="222" t="s">
        <v>69</v>
      </c>
      <c r="H38" s="223"/>
      <c r="I38" s="223"/>
      <c r="J38" s="223"/>
      <c r="K38" s="223"/>
      <c r="L38" s="223"/>
      <c r="M38" s="223"/>
      <c r="N38" s="224"/>
    </row>
    <row r="39" spans="1:18" ht="13.95" customHeight="1">
      <c r="A39" s="206"/>
      <c r="B39" s="217"/>
      <c r="C39" s="219"/>
      <c r="D39" s="219"/>
      <c r="E39" s="211"/>
      <c r="F39" s="219"/>
      <c r="G39" s="7">
        <v>23</v>
      </c>
      <c r="H39" s="7">
        <v>24</v>
      </c>
      <c r="I39" s="7">
        <v>25</v>
      </c>
      <c r="J39" s="7">
        <v>26</v>
      </c>
      <c r="K39" s="7">
        <v>27</v>
      </c>
      <c r="L39" s="7">
        <v>28</v>
      </c>
      <c r="M39" s="7">
        <v>29</v>
      </c>
      <c r="N39" s="26">
        <v>30</v>
      </c>
      <c r="P39" s="20"/>
      <c r="Q39" s="20"/>
      <c r="R39" s="20"/>
    </row>
    <row r="40" spans="1:18" ht="102.1" customHeight="1">
      <c r="A40" s="206"/>
      <c r="B40" s="218"/>
      <c r="C40" s="219"/>
      <c r="D40" s="219"/>
      <c r="E40" s="212"/>
      <c r="F40" s="219"/>
      <c r="G40" s="177" t="s">
        <v>99</v>
      </c>
      <c r="H40" s="177" t="s">
        <v>100</v>
      </c>
      <c r="I40" s="177" t="s">
        <v>101</v>
      </c>
      <c r="J40" s="177" t="s">
        <v>102</v>
      </c>
      <c r="K40" s="177" t="s">
        <v>103</v>
      </c>
      <c r="L40" s="177" t="s">
        <v>104</v>
      </c>
      <c r="M40" s="177" t="s">
        <v>105</v>
      </c>
      <c r="N40" s="177" t="s">
        <v>139</v>
      </c>
      <c r="P40" s="20"/>
      <c r="Q40" s="20"/>
      <c r="R40" s="20"/>
    </row>
    <row r="41" spans="1:18">
      <c r="A41" s="8"/>
      <c r="B41" s="22" t="s">
        <v>174</v>
      </c>
      <c r="C41" s="53">
        <v>114430000</v>
      </c>
      <c r="D41" s="54">
        <v>114430000</v>
      </c>
      <c r="E41" s="54">
        <v>114430000</v>
      </c>
      <c r="F41" s="196"/>
      <c r="G41" s="48">
        <v>114430000</v>
      </c>
      <c r="H41" s="48"/>
      <c r="I41" s="48"/>
      <c r="J41" s="48"/>
      <c r="K41" s="48"/>
      <c r="L41" s="48"/>
      <c r="M41" s="48"/>
      <c r="N41" s="51">
        <f t="shared" ref="N41:N48" si="4">SUM(G41:M41)</f>
        <v>114430000</v>
      </c>
    </row>
    <row r="42" spans="1:18">
      <c r="A42" s="8"/>
      <c r="B42" s="22" t="s">
        <v>175</v>
      </c>
      <c r="C42" s="53">
        <v>13795195.170205109</v>
      </c>
      <c r="D42" s="54">
        <v>13795195.170205109</v>
      </c>
      <c r="E42" s="54">
        <v>0</v>
      </c>
      <c r="F42" s="196">
        <v>8</v>
      </c>
      <c r="G42" s="48"/>
      <c r="H42" s="48"/>
      <c r="I42" s="48"/>
      <c r="J42" s="48"/>
      <c r="K42" s="48"/>
      <c r="L42" s="48"/>
      <c r="M42" s="48"/>
      <c r="N42" s="51">
        <f t="shared" si="4"/>
        <v>0</v>
      </c>
    </row>
    <row r="43" spans="1:18">
      <c r="A43" s="8"/>
      <c r="B43" s="3" t="s">
        <v>176</v>
      </c>
      <c r="C43" s="53"/>
      <c r="D43" s="54"/>
      <c r="E43" s="54"/>
      <c r="F43" s="196"/>
      <c r="G43" s="48"/>
      <c r="H43" s="48"/>
      <c r="I43" s="48"/>
      <c r="J43" s="48"/>
      <c r="K43" s="48"/>
      <c r="L43" s="48"/>
      <c r="M43" s="48"/>
      <c r="N43" s="51">
        <f t="shared" si="4"/>
        <v>0</v>
      </c>
    </row>
    <row r="44" spans="1:18">
      <c r="A44" s="8"/>
      <c r="B44" s="3" t="s">
        <v>177</v>
      </c>
      <c r="C44" s="52">
        <v>213495986.5293752</v>
      </c>
      <c r="D44" s="48">
        <v>212606481.12077871</v>
      </c>
      <c r="E44" s="48">
        <v>114648914</v>
      </c>
      <c r="F44" s="47"/>
      <c r="G44" s="48"/>
      <c r="H44" s="48"/>
      <c r="I44" s="48"/>
      <c r="J44" s="48"/>
      <c r="K44" s="48">
        <v>7438034</v>
      </c>
      <c r="L44" s="48">
        <v>107210880</v>
      </c>
      <c r="M44" s="48"/>
      <c r="N44" s="51">
        <f t="shared" si="4"/>
        <v>114648914</v>
      </c>
    </row>
    <row r="45" spans="1:18">
      <c r="A45" s="8"/>
      <c r="B45" s="3" t="s">
        <v>178</v>
      </c>
      <c r="C45" s="52">
        <v>-14694.942844072255</v>
      </c>
      <c r="D45" s="48"/>
      <c r="E45" s="48"/>
      <c r="F45" s="47"/>
      <c r="G45" s="48"/>
      <c r="H45" s="48"/>
      <c r="I45" s="48"/>
      <c r="J45" s="48"/>
      <c r="K45" s="48"/>
      <c r="L45" s="48"/>
      <c r="M45" s="48"/>
      <c r="N45" s="51">
        <f t="shared" si="4"/>
        <v>0</v>
      </c>
    </row>
    <row r="46" spans="1:18">
      <c r="A46" s="8"/>
      <c r="B46" s="3"/>
      <c r="C46" s="52"/>
      <c r="D46" s="48"/>
      <c r="E46" s="48"/>
      <c r="F46" s="47"/>
      <c r="G46" s="48"/>
      <c r="H46" s="48"/>
      <c r="I46" s="48"/>
      <c r="J46" s="48"/>
      <c r="K46" s="48"/>
      <c r="L46" s="48"/>
      <c r="M46" s="48"/>
      <c r="N46" s="51">
        <f t="shared" si="4"/>
        <v>0</v>
      </c>
    </row>
    <row r="47" spans="1:18">
      <c r="A47" s="8"/>
      <c r="B47" s="3"/>
      <c r="C47" s="52"/>
      <c r="D47" s="48"/>
      <c r="E47" s="48"/>
      <c r="F47" s="47"/>
      <c r="G47" s="48"/>
      <c r="H47" s="48"/>
      <c r="I47" s="48"/>
      <c r="J47" s="48"/>
      <c r="K47" s="48"/>
      <c r="L47" s="48"/>
      <c r="M47" s="48"/>
      <c r="N47" s="51">
        <f t="shared" si="4"/>
        <v>0</v>
      </c>
    </row>
    <row r="48" spans="1:18">
      <c r="A48" s="8"/>
      <c r="B48" s="3"/>
      <c r="C48" s="52"/>
      <c r="D48" s="48"/>
      <c r="E48" s="48"/>
      <c r="F48" s="47"/>
      <c r="G48" s="48"/>
      <c r="H48" s="48"/>
      <c r="I48" s="48"/>
      <c r="J48" s="48"/>
      <c r="K48" s="55"/>
      <c r="L48" s="48"/>
      <c r="M48" s="48"/>
      <c r="N48" s="51">
        <f t="shared" si="4"/>
        <v>0</v>
      </c>
    </row>
    <row r="49" spans="1:16" ht="14.3" thickBot="1">
      <c r="A49" s="14"/>
      <c r="B49" s="188" t="s">
        <v>106</v>
      </c>
      <c r="C49" s="43">
        <f>SUM(C41:C48)</f>
        <v>341706486.75673622</v>
      </c>
      <c r="D49" s="43">
        <f t="shared" ref="D49:N49" si="5">SUM(D41:D48)</f>
        <v>340831676.2909838</v>
      </c>
      <c r="E49" s="43">
        <f t="shared" si="5"/>
        <v>229078914</v>
      </c>
      <c r="F49" s="43"/>
      <c r="G49" s="43">
        <f t="shared" si="5"/>
        <v>114430000</v>
      </c>
      <c r="H49" s="43">
        <f>SUM(H41:H48)</f>
        <v>0</v>
      </c>
      <c r="I49" s="43">
        <f t="shared" si="5"/>
        <v>0</v>
      </c>
      <c r="J49" s="43">
        <f t="shared" si="5"/>
        <v>0</v>
      </c>
      <c r="K49" s="43">
        <f t="shared" si="5"/>
        <v>7438034</v>
      </c>
      <c r="L49" s="43">
        <f t="shared" si="5"/>
        <v>107210880</v>
      </c>
      <c r="M49" s="43">
        <f t="shared" si="5"/>
        <v>0</v>
      </c>
      <c r="N49" s="44">
        <f t="shared" si="5"/>
        <v>229078914</v>
      </c>
    </row>
    <row r="51" spans="1:16">
      <c r="C51" s="247"/>
      <c r="D51" s="247"/>
    </row>
    <row r="52" spans="1:16" s="6" customFormat="1">
      <c r="F52" s="11"/>
    </row>
    <row r="53" spans="1:16" s="6" customFormat="1" ht="29.25" customHeight="1">
      <c r="A53" s="11">
        <v>1</v>
      </c>
      <c r="B53" s="202" t="s">
        <v>194</v>
      </c>
      <c r="C53" s="202"/>
      <c r="D53" s="202"/>
      <c r="E53" s="197"/>
      <c r="F53" s="11"/>
    </row>
    <row r="54" spans="1:16" s="6" customFormat="1" ht="30.1" customHeight="1">
      <c r="A54" s="11">
        <v>2</v>
      </c>
      <c r="B54" s="202" t="s">
        <v>179</v>
      </c>
      <c r="C54" s="202"/>
      <c r="D54" s="202"/>
      <c r="F54" s="11"/>
    </row>
    <row r="55" spans="1:16">
      <c r="A55" s="11">
        <v>3</v>
      </c>
      <c r="B55" s="202" t="s">
        <v>195</v>
      </c>
      <c r="C55" s="202"/>
      <c r="D55" s="202"/>
    </row>
    <row r="56" spans="1:16" ht="42.8" customHeight="1">
      <c r="A56" s="11">
        <v>4</v>
      </c>
      <c r="B56" s="202" t="s">
        <v>196</v>
      </c>
      <c r="C56" s="202"/>
      <c r="D56" s="202"/>
    </row>
    <row r="57" spans="1:16">
      <c r="A57" s="11">
        <v>5</v>
      </c>
      <c r="B57" s="202" t="s">
        <v>197</v>
      </c>
      <c r="C57" s="202"/>
      <c r="D57" s="202"/>
    </row>
    <row r="58" spans="1:16" ht="44.15" customHeight="1">
      <c r="A58" s="11">
        <v>6</v>
      </c>
      <c r="B58" s="202" t="s">
        <v>198</v>
      </c>
      <c r="C58" s="202"/>
      <c r="D58" s="202"/>
    </row>
    <row r="59" spans="1:16" ht="27.85" customHeight="1">
      <c r="A59" s="11">
        <v>7</v>
      </c>
      <c r="B59" s="202" t="s">
        <v>199</v>
      </c>
      <c r="C59" s="202"/>
      <c r="D59" s="202"/>
      <c r="P59" s="12"/>
    </row>
    <row r="60" spans="1:16">
      <c r="A60" s="11">
        <v>8</v>
      </c>
      <c r="B60" s="202" t="s">
        <v>180</v>
      </c>
      <c r="C60" s="202"/>
      <c r="D60" s="202"/>
    </row>
    <row r="62" spans="1:16">
      <c r="A62" s="2" t="s">
        <v>200</v>
      </c>
      <c r="B62" s="2" t="s">
        <v>201</v>
      </c>
    </row>
  </sheetData>
  <mergeCells count="33">
    <mergeCell ref="F23:F25"/>
    <mergeCell ref="G23:P23"/>
    <mergeCell ref="G37:N37"/>
    <mergeCell ref="B38:B40"/>
    <mergeCell ref="C38:C40"/>
    <mergeCell ref="D38:D40"/>
    <mergeCell ref="E38:E40"/>
    <mergeCell ref="F38:F40"/>
    <mergeCell ref="G38:N38"/>
    <mergeCell ref="B4:C4"/>
    <mergeCell ref="A6:A8"/>
    <mergeCell ref="A23:A25"/>
    <mergeCell ref="A38:A40"/>
    <mergeCell ref="G22:P22"/>
    <mergeCell ref="G5:T5"/>
    <mergeCell ref="B6:B8"/>
    <mergeCell ref="C6:C8"/>
    <mergeCell ref="D6:D8"/>
    <mergeCell ref="E6:E8"/>
    <mergeCell ref="F6:F8"/>
    <mergeCell ref="G6:T6"/>
    <mergeCell ref="B23:B25"/>
    <mergeCell ref="C23:C25"/>
    <mergeCell ref="D23:D25"/>
    <mergeCell ref="E23:E25"/>
    <mergeCell ref="B57:D57"/>
    <mergeCell ref="B58:D58"/>
    <mergeCell ref="B59:D59"/>
    <mergeCell ref="B60:D60"/>
    <mergeCell ref="B53:D53"/>
    <mergeCell ref="B54:D54"/>
    <mergeCell ref="B55:D55"/>
    <mergeCell ref="B56:D56"/>
  </mergeCells>
  <pageMargins left="0.7" right="0.7" top="0.75" bottom="0.75" header="0.3" footer="0.3"/>
  <pageSetup paperSize="9" scale="54" orientation="landscape" horizontalDpi="4294967295" verticalDpi="4294967295" r:id="rId1"/>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G9" sqref="G9"/>
    </sheetView>
  </sheetViews>
  <sheetFormatPr defaultColWidth="9.125" defaultRowHeight="12.9"/>
  <cols>
    <col min="1" max="1" width="10.625" style="61" bestFit="1" customWidth="1"/>
    <col min="2" max="2" width="39" style="61" customWidth="1"/>
    <col min="3" max="3" width="31.25" style="61" bestFit="1" customWidth="1"/>
    <col min="4" max="5" width="14.625" style="61" bestFit="1" customWidth="1"/>
    <col min="6" max="6" width="21.75" style="61" customWidth="1"/>
    <col min="7" max="7" width="12" style="61" bestFit="1" customWidth="1"/>
    <col min="8" max="8" width="14.625" style="61" customWidth="1"/>
    <col min="9" max="16384" width="9.125" style="61"/>
  </cols>
  <sheetData>
    <row r="1" spans="1:8">
      <c r="A1" s="59" t="s">
        <v>27</v>
      </c>
    </row>
    <row r="2" spans="1:8">
      <c r="A2" s="62" t="s">
        <v>28</v>
      </c>
      <c r="B2" s="62"/>
      <c r="C2" s="62"/>
      <c r="D2" s="62"/>
      <c r="E2" s="62"/>
      <c r="F2" s="62"/>
      <c r="G2" s="62"/>
      <c r="H2" s="62"/>
    </row>
    <row r="3" spans="1:8">
      <c r="A3" s="62"/>
      <c r="B3" s="62"/>
      <c r="C3" s="62"/>
      <c r="D3" s="62"/>
      <c r="E3" s="62"/>
      <c r="F3" s="62"/>
      <c r="G3" s="62"/>
      <c r="H3" s="62"/>
    </row>
    <row r="4" spans="1:8" ht="14.3" thickBot="1">
      <c r="A4" s="65" t="s">
        <v>29</v>
      </c>
      <c r="B4" s="178" t="s">
        <v>19</v>
      </c>
    </row>
    <row r="5" spans="1:8" ht="14.45" customHeight="1">
      <c r="A5" s="231"/>
      <c r="B5" s="225" t="s">
        <v>30</v>
      </c>
      <c r="C5" s="227" t="s">
        <v>31</v>
      </c>
      <c r="D5" s="225" t="s">
        <v>35</v>
      </c>
      <c r="E5" s="225"/>
      <c r="F5" s="225"/>
      <c r="G5" s="225"/>
      <c r="H5" s="229" t="s">
        <v>36</v>
      </c>
    </row>
    <row r="6" spans="1:8" ht="25.85">
      <c r="A6" s="232"/>
      <c r="B6" s="226"/>
      <c r="C6" s="228"/>
      <c r="D6" s="170" t="s">
        <v>32</v>
      </c>
      <c r="E6" s="170" t="s">
        <v>33</v>
      </c>
      <c r="F6" s="170" t="s">
        <v>37</v>
      </c>
      <c r="G6" s="170" t="s">
        <v>38</v>
      </c>
      <c r="H6" s="230"/>
    </row>
    <row r="7" spans="1:8">
      <c r="A7" s="75">
        <v>1</v>
      </c>
      <c r="B7" s="76" t="s">
        <v>182</v>
      </c>
      <c r="C7" s="170" t="s">
        <v>32</v>
      </c>
      <c r="D7" s="74"/>
      <c r="E7" s="74"/>
      <c r="F7" s="77" t="s">
        <v>10</v>
      </c>
      <c r="G7" s="77"/>
      <c r="H7" s="78" t="s">
        <v>188</v>
      </c>
    </row>
    <row r="8" spans="1:8">
      <c r="A8" s="79">
        <v>2</v>
      </c>
      <c r="B8" s="76" t="s">
        <v>183</v>
      </c>
      <c r="C8" s="192" t="s">
        <v>32</v>
      </c>
      <c r="D8" s="74"/>
      <c r="E8" s="74"/>
      <c r="F8" s="77" t="s">
        <v>10</v>
      </c>
      <c r="G8" s="74"/>
      <c r="H8" s="78" t="s">
        <v>189</v>
      </c>
    </row>
    <row r="9" spans="1:8">
      <c r="A9" s="75">
        <v>3</v>
      </c>
      <c r="B9" s="76" t="s">
        <v>184</v>
      </c>
      <c r="C9" s="77" t="s">
        <v>34</v>
      </c>
      <c r="D9" s="74"/>
      <c r="E9" s="74"/>
      <c r="F9" s="74"/>
      <c r="G9" s="77" t="s">
        <v>10</v>
      </c>
      <c r="H9" s="78" t="s">
        <v>190</v>
      </c>
    </row>
    <row r="10" spans="1:8">
      <c r="A10" s="79">
        <v>4</v>
      </c>
      <c r="B10" s="76" t="s">
        <v>185</v>
      </c>
      <c r="C10" s="77" t="s">
        <v>34</v>
      </c>
      <c r="D10" s="74"/>
      <c r="E10" s="74"/>
      <c r="F10" s="74"/>
      <c r="G10" s="77" t="s">
        <v>10</v>
      </c>
      <c r="H10" s="78" t="s">
        <v>191</v>
      </c>
    </row>
    <row r="11" spans="1:8">
      <c r="A11" s="75">
        <v>5</v>
      </c>
      <c r="B11" s="76" t="s">
        <v>186</v>
      </c>
      <c r="C11" s="192" t="s">
        <v>32</v>
      </c>
      <c r="D11" s="74"/>
      <c r="E11" s="74"/>
      <c r="F11" s="74"/>
      <c r="G11" s="77" t="s">
        <v>10</v>
      </c>
      <c r="H11" s="78" t="s">
        <v>192</v>
      </c>
    </row>
    <row r="12" spans="1:8" ht="13.6" thickBot="1">
      <c r="A12" s="80">
        <v>6</v>
      </c>
      <c r="B12" s="81" t="s">
        <v>187</v>
      </c>
      <c r="C12" s="82" t="s">
        <v>32</v>
      </c>
      <c r="D12" s="83"/>
      <c r="E12" s="83"/>
      <c r="F12" s="83"/>
      <c r="G12" s="82" t="s">
        <v>10</v>
      </c>
      <c r="H12" s="84" t="s">
        <v>193</v>
      </c>
    </row>
    <row r="13" spans="1:8">
      <c r="A13" s="59"/>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D13" sqref="D13"/>
    </sheetView>
  </sheetViews>
  <sheetFormatPr defaultColWidth="9.125" defaultRowHeight="12.9"/>
  <cols>
    <col min="1" max="1" width="10.625" style="61" bestFit="1" customWidth="1"/>
    <col min="2" max="2" width="70.125" style="61" customWidth="1"/>
    <col min="3" max="5" width="10.75" style="61" customWidth="1"/>
    <col min="6" max="16384" width="9.125" style="61"/>
  </cols>
  <sheetData>
    <row r="1" spans="1:12">
      <c r="A1" s="59" t="s">
        <v>27</v>
      </c>
      <c r="B1" s="60"/>
    </row>
    <row r="2" spans="1:12">
      <c r="A2" s="59" t="s">
        <v>28</v>
      </c>
      <c r="B2" s="60"/>
    </row>
    <row r="3" spans="1:12">
      <c r="A3" s="63"/>
      <c r="B3" s="60"/>
    </row>
    <row r="4" spans="1:12" ht="14.3" thickBot="1">
      <c r="A4" s="85" t="s">
        <v>107</v>
      </c>
      <c r="B4" s="179" t="s">
        <v>21</v>
      </c>
      <c r="C4" s="86"/>
      <c r="D4" s="87"/>
      <c r="E4" s="87"/>
      <c r="F4" s="87"/>
      <c r="G4" s="87"/>
      <c r="H4" s="87"/>
      <c r="I4" s="87"/>
      <c r="J4" s="87"/>
      <c r="K4" s="87"/>
      <c r="L4" s="87"/>
    </row>
    <row r="5" spans="1:12">
      <c r="A5" s="88"/>
      <c r="B5" s="89"/>
      <c r="C5" s="90" t="s">
        <v>5</v>
      </c>
      <c r="D5" s="90" t="s">
        <v>6</v>
      </c>
      <c r="E5" s="91" t="s">
        <v>7</v>
      </c>
      <c r="F5" s="87"/>
    </row>
    <row r="6" spans="1:12">
      <c r="A6" s="72">
        <v>1</v>
      </c>
      <c r="B6" s="74" t="s">
        <v>108</v>
      </c>
      <c r="C6" s="69">
        <v>146664.5</v>
      </c>
      <c r="D6" s="69">
        <v>12885.08</v>
      </c>
      <c r="E6" s="92">
        <v>1426.73</v>
      </c>
      <c r="F6" s="87"/>
    </row>
    <row r="7" spans="1:12">
      <c r="A7" s="72">
        <v>2</v>
      </c>
      <c r="B7" s="93" t="s">
        <v>109</v>
      </c>
      <c r="C7" s="69">
        <v>143250</v>
      </c>
      <c r="D7" s="69">
        <v>0</v>
      </c>
      <c r="E7" s="92">
        <v>0</v>
      </c>
      <c r="F7" s="87"/>
    </row>
    <row r="8" spans="1:12">
      <c r="A8" s="72">
        <v>3</v>
      </c>
      <c r="B8" s="74" t="s">
        <v>110</v>
      </c>
      <c r="C8" s="69">
        <v>1</v>
      </c>
      <c r="D8" s="69">
        <v>0</v>
      </c>
      <c r="E8" s="92">
        <v>0</v>
      </c>
    </row>
    <row r="9" spans="1:12" ht="13.6" thickBot="1">
      <c r="A9" s="70">
        <v>4</v>
      </c>
      <c r="B9" s="83" t="s">
        <v>111</v>
      </c>
      <c r="C9" s="94">
        <v>146333.29999999999</v>
      </c>
      <c r="D9" s="94">
        <v>10721.882648000001</v>
      </c>
      <c r="E9" s="95">
        <v>1426.73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3"/>
  <sheetViews>
    <sheetView zoomScaleNormal="100" workbookViewId="0">
      <selection activeCell="F10" sqref="F10"/>
    </sheetView>
  </sheetViews>
  <sheetFormatPr defaultColWidth="9.125" defaultRowHeight="12.9"/>
  <cols>
    <col min="1" max="1" width="10.625" style="61" bestFit="1" customWidth="1"/>
    <col min="2" max="2" width="52.625" style="61" customWidth="1"/>
    <col min="3" max="4" width="14" style="61" bestFit="1" customWidth="1"/>
    <col min="5" max="5" width="15" style="61" bestFit="1" customWidth="1"/>
    <col min="6" max="6" width="24.125" style="61" customWidth="1"/>
    <col min="7" max="7" width="27.625" style="61" customWidth="1"/>
    <col min="8" max="16384" width="9.125" style="61"/>
  </cols>
  <sheetData>
    <row r="1" spans="1:8">
      <c r="A1" s="61" t="s">
        <v>27</v>
      </c>
    </row>
    <row r="2" spans="1:8">
      <c r="A2" s="87" t="s">
        <v>28</v>
      </c>
      <c r="B2" s="87"/>
      <c r="C2" s="87"/>
      <c r="D2" s="87"/>
      <c r="E2" s="87"/>
      <c r="F2" s="87"/>
      <c r="G2" s="87"/>
      <c r="H2" s="87"/>
    </row>
    <row r="3" spans="1:8">
      <c r="A3" s="87"/>
      <c r="B3" s="87"/>
      <c r="C3" s="87"/>
      <c r="D3" s="87"/>
      <c r="E3" s="87"/>
      <c r="F3" s="87"/>
      <c r="G3" s="87"/>
      <c r="H3" s="87"/>
    </row>
    <row r="4" spans="1:8" ht="14.3" thickBot="1">
      <c r="A4" s="85" t="s">
        <v>39</v>
      </c>
      <c r="B4" s="180" t="s">
        <v>23</v>
      </c>
      <c r="F4" s="87"/>
      <c r="G4" s="87"/>
      <c r="H4" s="87"/>
    </row>
    <row r="5" spans="1:8">
      <c r="A5" s="96"/>
      <c r="B5" s="89"/>
      <c r="C5" s="89" t="s">
        <v>0</v>
      </c>
      <c r="D5" s="89" t="s">
        <v>1</v>
      </c>
      <c r="E5" s="89" t="s">
        <v>2</v>
      </c>
      <c r="F5" s="89" t="s">
        <v>3</v>
      </c>
      <c r="G5" s="97" t="s">
        <v>4</v>
      </c>
      <c r="H5" s="87"/>
    </row>
    <row r="6" spans="1:8" s="64" customFormat="1" ht="51.65">
      <c r="A6" s="98"/>
      <c r="B6" s="74"/>
      <c r="C6" s="74" t="s">
        <v>5</v>
      </c>
      <c r="D6" s="74" t="s">
        <v>6</v>
      </c>
      <c r="E6" s="74" t="s">
        <v>7</v>
      </c>
      <c r="F6" s="99" t="s">
        <v>134</v>
      </c>
      <c r="G6" s="174" t="s">
        <v>135</v>
      </c>
    </row>
    <row r="7" spans="1:8">
      <c r="A7" s="100">
        <v>1</v>
      </c>
      <c r="B7" s="74" t="s">
        <v>40</v>
      </c>
      <c r="C7" s="199">
        <v>54853220</v>
      </c>
      <c r="D7" s="199">
        <v>69619758</v>
      </c>
      <c r="E7" s="199">
        <v>80642732</v>
      </c>
      <c r="F7" s="233"/>
      <c r="G7" s="233"/>
      <c r="H7" s="87"/>
    </row>
    <row r="8" spans="1:8">
      <c r="A8" s="100">
        <v>2</v>
      </c>
      <c r="B8" s="101" t="s">
        <v>41</v>
      </c>
      <c r="C8" s="199">
        <v>25565807</v>
      </c>
      <c r="D8" s="199">
        <v>27270448</v>
      </c>
      <c r="E8" s="199">
        <v>24285085</v>
      </c>
      <c r="F8" s="233"/>
      <c r="G8" s="233"/>
    </row>
    <row r="9" spans="1:8">
      <c r="A9" s="100">
        <v>3</v>
      </c>
      <c r="B9" s="102" t="s">
        <v>141</v>
      </c>
      <c r="C9" s="199">
        <v>7580</v>
      </c>
      <c r="D9" s="199">
        <v>6118</v>
      </c>
      <c r="E9" s="199">
        <v>-23181</v>
      </c>
      <c r="F9" s="233"/>
      <c r="G9" s="233"/>
    </row>
    <row r="10" spans="1:8" ht="14.3" thickBot="1">
      <c r="A10" s="103">
        <v>4</v>
      </c>
      <c r="B10" s="104" t="s">
        <v>42</v>
      </c>
      <c r="C10" s="200">
        <f>C7+C8-C9</f>
        <v>80411447</v>
      </c>
      <c r="D10" s="200">
        <f t="shared" ref="D10:E10" si="0">D7+D8-D9</f>
        <v>96884088</v>
      </c>
      <c r="E10" s="200">
        <f t="shared" si="0"/>
        <v>104950998</v>
      </c>
      <c r="F10" s="190">
        <f>SUMIF(C10:E10, "&gt;=0",C10:E10)/3</f>
        <v>94082177.666666672</v>
      </c>
      <c r="G10" s="191">
        <f>F10*15%/8%</f>
        <v>176404083.125</v>
      </c>
    </row>
    <row r="11" spans="1:8">
      <c r="A11" s="105"/>
      <c r="B11" s="87"/>
      <c r="C11" s="87"/>
      <c r="D11" s="87"/>
      <c r="E11" s="87"/>
    </row>
    <row r="13" spans="1:8">
      <c r="C13" s="248"/>
      <c r="D13" s="248"/>
      <c r="E13" s="248"/>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zoomScaleNormal="100" workbookViewId="0">
      <selection activeCell="D16" sqref="D16"/>
    </sheetView>
  </sheetViews>
  <sheetFormatPr defaultColWidth="9.125" defaultRowHeight="12.9"/>
  <cols>
    <col min="1" max="1" width="10.625" style="129" bestFit="1" customWidth="1"/>
    <col min="2" max="2" width="16.25" style="61" customWidth="1"/>
    <col min="3" max="3" width="42.875" style="61" customWidth="1"/>
    <col min="4" max="5" width="33.375" style="61" customWidth="1"/>
    <col min="6" max="6" width="38.875" style="61" customWidth="1"/>
    <col min="7" max="16384" width="9.125" style="61"/>
  </cols>
  <sheetData>
    <row r="1" spans="1:9">
      <c r="A1" s="59" t="s">
        <v>27</v>
      </c>
    </row>
    <row r="2" spans="1:9">
      <c r="A2" s="59" t="s">
        <v>28</v>
      </c>
    </row>
    <row r="3" spans="1:9">
      <c r="A3" s="106"/>
    </row>
    <row r="4" spans="1:9" ht="14.3" thickBot="1">
      <c r="A4" s="85" t="s">
        <v>112</v>
      </c>
      <c r="B4" s="238" t="s">
        <v>24</v>
      </c>
      <c r="C4" s="238"/>
      <c r="D4" s="107"/>
      <c r="E4" s="107"/>
      <c r="F4" s="107"/>
    </row>
    <row r="5" spans="1:9" s="112" customFormat="1" ht="16.5" customHeight="1">
      <c r="A5" s="108"/>
      <c r="B5" s="109"/>
      <c r="C5" s="109"/>
      <c r="D5" s="110" t="s">
        <v>142</v>
      </c>
      <c r="E5" s="110" t="s">
        <v>113</v>
      </c>
      <c r="F5" s="111" t="s">
        <v>48</v>
      </c>
    </row>
    <row r="6" spans="1:9" ht="14.95" customHeight="1">
      <c r="A6" s="113">
        <v>1</v>
      </c>
      <c r="B6" s="228" t="s">
        <v>114</v>
      </c>
      <c r="C6" s="114" t="s">
        <v>49</v>
      </c>
      <c r="D6" s="115">
        <v>5</v>
      </c>
      <c r="E6" s="115"/>
      <c r="F6" s="116"/>
    </row>
    <row r="7" spans="1:9" ht="14.95" customHeight="1">
      <c r="A7" s="113">
        <v>2</v>
      </c>
      <c r="B7" s="234"/>
      <c r="C7" s="114" t="s">
        <v>115</v>
      </c>
      <c r="D7" s="117">
        <f>D8+D10+D12</f>
        <v>599032.86</v>
      </c>
      <c r="E7" s="117">
        <f>E8+E10+E12</f>
        <v>0</v>
      </c>
      <c r="F7" s="118">
        <f>F8+F10+F12</f>
        <v>0</v>
      </c>
    </row>
    <row r="8" spans="1:9" ht="14.95" customHeight="1">
      <c r="A8" s="113">
        <v>3</v>
      </c>
      <c r="B8" s="234"/>
      <c r="C8" s="119" t="s">
        <v>50</v>
      </c>
      <c r="D8" s="115">
        <v>590032.86</v>
      </c>
      <c r="E8" s="115"/>
      <c r="F8" s="116"/>
      <c r="G8" s="87"/>
      <c r="H8" s="87"/>
    </row>
    <row r="9" spans="1:9" ht="14.95" customHeight="1">
      <c r="A9" s="113">
        <v>4</v>
      </c>
      <c r="B9" s="234"/>
      <c r="C9" s="120" t="s">
        <v>116</v>
      </c>
      <c r="D9" s="115"/>
      <c r="E9" s="115"/>
      <c r="F9" s="116"/>
      <c r="G9" s="87"/>
      <c r="H9" s="87"/>
    </row>
    <row r="10" spans="1:9" ht="30.1" customHeight="1">
      <c r="A10" s="113">
        <v>5</v>
      </c>
      <c r="B10" s="234"/>
      <c r="C10" s="119" t="s">
        <v>117</v>
      </c>
      <c r="D10" s="115"/>
      <c r="E10" s="115"/>
      <c r="F10" s="116"/>
    </row>
    <row r="11" spans="1:9" ht="14.95" customHeight="1">
      <c r="A11" s="113">
        <v>6</v>
      </c>
      <c r="B11" s="234"/>
      <c r="C11" s="120" t="s">
        <v>118</v>
      </c>
      <c r="D11" s="115"/>
      <c r="E11" s="115"/>
      <c r="F11" s="116"/>
    </row>
    <row r="12" spans="1:9" ht="14.95" customHeight="1">
      <c r="A12" s="113">
        <v>7</v>
      </c>
      <c r="B12" s="234"/>
      <c r="C12" s="119" t="s">
        <v>119</v>
      </c>
      <c r="D12" s="115">
        <v>9000</v>
      </c>
      <c r="E12" s="115"/>
      <c r="F12" s="116"/>
    </row>
    <row r="13" spans="1:9" ht="14.95" customHeight="1">
      <c r="A13" s="113">
        <v>8</v>
      </c>
      <c r="B13" s="235"/>
      <c r="C13" s="120" t="s">
        <v>118</v>
      </c>
      <c r="D13" s="115"/>
      <c r="E13" s="115"/>
      <c r="F13" s="116"/>
    </row>
    <row r="14" spans="1:9" ht="14.95" customHeight="1">
      <c r="A14" s="113">
        <v>9</v>
      </c>
      <c r="B14" s="228" t="s">
        <v>120</v>
      </c>
      <c r="C14" s="114" t="s">
        <v>49</v>
      </c>
      <c r="D14" s="121"/>
      <c r="E14" s="121"/>
      <c r="F14" s="122"/>
      <c r="I14" s="123"/>
    </row>
    <row r="15" spans="1:9" ht="14.95" customHeight="1">
      <c r="A15" s="113">
        <v>10</v>
      </c>
      <c r="B15" s="234"/>
      <c r="C15" s="114" t="s">
        <v>121</v>
      </c>
      <c r="D15" s="124">
        <f>D16+D18+D20</f>
        <v>45875</v>
      </c>
      <c r="E15" s="124">
        <f>E16+E18+E20</f>
        <v>0</v>
      </c>
      <c r="F15" s="125">
        <f>F16+F18+F20</f>
        <v>0</v>
      </c>
    </row>
    <row r="16" spans="1:9" ht="14.95" customHeight="1">
      <c r="A16" s="113">
        <v>11</v>
      </c>
      <c r="B16" s="234"/>
      <c r="C16" s="119" t="s">
        <v>50</v>
      </c>
      <c r="D16" s="201">
        <v>45875</v>
      </c>
      <c r="E16" s="121"/>
      <c r="F16" s="122"/>
    </row>
    <row r="17" spans="1:6" ht="14.95" customHeight="1">
      <c r="A17" s="113">
        <v>12</v>
      </c>
      <c r="B17" s="234"/>
      <c r="C17" s="120" t="s">
        <v>116</v>
      </c>
      <c r="D17" s="115"/>
      <c r="E17" s="115"/>
      <c r="F17" s="116"/>
    </row>
    <row r="18" spans="1:6" ht="30.1" customHeight="1">
      <c r="A18" s="113">
        <v>13</v>
      </c>
      <c r="B18" s="234"/>
      <c r="C18" s="119" t="s">
        <v>122</v>
      </c>
      <c r="D18" s="121"/>
      <c r="E18" s="121"/>
      <c r="F18" s="122"/>
    </row>
    <row r="19" spans="1:6" ht="14.95" customHeight="1">
      <c r="A19" s="113">
        <v>14</v>
      </c>
      <c r="B19" s="234"/>
      <c r="C19" s="120" t="s">
        <v>118</v>
      </c>
      <c r="D19" s="121"/>
      <c r="E19" s="121"/>
      <c r="F19" s="122"/>
    </row>
    <row r="20" spans="1:6" ht="14.95" customHeight="1">
      <c r="A20" s="113">
        <v>15</v>
      </c>
      <c r="B20" s="234"/>
      <c r="C20" s="119" t="s">
        <v>119</v>
      </c>
      <c r="D20" s="121"/>
      <c r="E20" s="121"/>
      <c r="F20" s="122"/>
    </row>
    <row r="21" spans="1:6" ht="14.95" customHeight="1">
      <c r="A21" s="113">
        <v>16</v>
      </c>
      <c r="B21" s="235"/>
      <c r="C21" s="120" t="s">
        <v>118</v>
      </c>
      <c r="D21" s="121"/>
      <c r="E21" s="121"/>
      <c r="F21" s="122"/>
    </row>
    <row r="22" spans="1:6" ht="14.95" customHeight="1" thickBot="1">
      <c r="A22" s="126">
        <v>17</v>
      </c>
      <c r="B22" s="236" t="s">
        <v>123</v>
      </c>
      <c r="C22" s="237"/>
      <c r="D22" s="127">
        <f>D7+D15</f>
        <v>644907.86</v>
      </c>
      <c r="E22" s="127">
        <f>E7+E15</f>
        <v>0</v>
      </c>
      <c r="F22" s="128">
        <f>F7+F15</f>
        <v>0</v>
      </c>
    </row>
  </sheetData>
  <mergeCells count="4">
    <mergeCell ref="B6:B13"/>
    <mergeCell ref="B14:B21"/>
    <mergeCell ref="B22:C22"/>
    <mergeCell ref="B4:C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C57" sqref="C57"/>
    </sheetView>
  </sheetViews>
  <sheetFormatPr defaultColWidth="9.125" defaultRowHeight="12.9"/>
  <cols>
    <col min="1" max="1" width="35.125" style="61" customWidth="1"/>
    <col min="2" max="2" width="45.875" style="61" customWidth="1"/>
    <col min="3" max="4" width="29.375" style="61" customWidth="1"/>
    <col min="5" max="5" width="28.375" style="61" customWidth="1"/>
    <col min="6" max="6" width="14" style="61" bestFit="1" customWidth="1"/>
    <col min="7" max="7" width="14.75" style="61" customWidth="1"/>
    <col min="8" max="8" width="26.375" style="61" customWidth="1"/>
    <col min="9" max="9" width="16.125" style="61" bestFit="1" customWidth="1"/>
    <col min="10" max="10" width="14" style="61" bestFit="1" customWidth="1"/>
    <col min="11" max="11" width="14.75" style="61" customWidth="1"/>
    <col min="12" max="12" width="26.875" style="61" customWidth="1"/>
    <col min="13" max="16384" width="9.125" style="61"/>
  </cols>
  <sheetData>
    <row r="1" spans="1:12">
      <c r="A1" s="61" t="s">
        <v>27</v>
      </c>
    </row>
    <row r="2" spans="1:12" ht="13.6">
      <c r="A2" s="61" t="s">
        <v>28</v>
      </c>
      <c r="B2" s="130"/>
      <c r="C2" s="130"/>
      <c r="D2" s="130"/>
      <c r="E2" s="130"/>
      <c r="F2" s="130"/>
      <c r="G2" s="130"/>
      <c r="H2" s="130"/>
      <c r="I2" s="130"/>
      <c r="J2" s="130"/>
      <c r="K2" s="130"/>
      <c r="L2" s="130"/>
    </row>
    <row r="3" spans="1:12" ht="13.6">
      <c r="B3" s="130"/>
      <c r="C3" s="130"/>
      <c r="D3" s="130"/>
      <c r="E3" s="130"/>
      <c r="F3" s="130"/>
      <c r="G3" s="130"/>
      <c r="H3" s="130"/>
      <c r="I3" s="130"/>
      <c r="J3" s="130"/>
      <c r="K3" s="130"/>
      <c r="L3" s="130"/>
    </row>
    <row r="4" spans="1:12" ht="14.3" thickBot="1">
      <c r="A4" s="184" t="s">
        <v>43</v>
      </c>
      <c r="B4" s="181" t="s">
        <v>25</v>
      </c>
      <c r="C4" s="131"/>
      <c r="D4" s="131"/>
      <c r="E4" s="131"/>
      <c r="F4" s="131"/>
      <c r="G4" s="131"/>
      <c r="H4" s="131"/>
      <c r="I4" s="131"/>
      <c r="J4" s="131"/>
      <c r="K4" s="131"/>
      <c r="L4" s="131"/>
    </row>
    <row r="5" spans="1:12" ht="13.6">
      <c r="A5" s="132"/>
      <c r="B5" s="89"/>
      <c r="C5" s="185" t="s">
        <v>142</v>
      </c>
      <c r="D5" s="185" t="s">
        <v>113</v>
      </c>
      <c r="E5" s="171" t="s">
        <v>48</v>
      </c>
      <c r="F5" s="131"/>
      <c r="G5" s="131"/>
      <c r="H5" s="131"/>
      <c r="I5" s="131"/>
      <c r="J5" s="131"/>
      <c r="K5" s="131"/>
      <c r="L5" s="131"/>
    </row>
    <row r="6" spans="1:12" ht="13.6">
      <c r="A6" s="239" t="s">
        <v>44</v>
      </c>
      <c r="B6" s="133" t="s">
        <v>49</v>
      </c>
      <c r="C6" s="69"/>
      <c r="D6" s="69"/>
      <c r="E6" s="92"/>
      <c r="F6" s="131"/>
      <c r="G6" s="131"/>
      <c r="H6" s="131"/>
      <c r="I6" s="131"/>
      <c r="J6" s="131"/>
      <c r="K6" s="131"/>
      <c r="L6" s="131"/>
    </row>
    <row r="7" spans="1:12" ht="13.6">
      <c r="A7" s="240"/>
      <c r="B7" s="134" t="s">
        <v>151</v>
      </c>
      <c r="C7" s="69"/>
      <c r="D7" s="69"/>
      <c r="E7" s="92"/>
      <c r="F7" s="131"/>
      <c r="G7" s="131"/>
      <c r="H7" s="131"/>
      <c r="I7" s="131"/>
      <c r="J7" s="131"/>
      <c r="K7" s="131"/>
      <c r="L7" s="131"/>
    </row>
    <row r="8" spans="1:12" ht="13.6">
      <c r="A8" s="241" t="s">
        <v>45</v>
      </c>
      <c r="B8" s="133" t="s">
        <v>49</v>
      </c>
      <c r="C8" s="69"/>
      <c r="D8" s="69"/>
      <c r="E8" s="92"/>
      <c r="F8" s="131"/>
      <c r="G8" s="131"/>
      <c r="H8" s="131"/>
      <c r="I8" s="131"/>
      <c r="J8" s="131"/>
      <c r="K8" s="131"/>
      <c r="L8" s="131"/>
    </row>
    <row r="9" spans="1:12" ht="13.6">
      <c r="A9" s="241"/>
      <c r="B9" s="134" t="s">
        <v>54</v>
      </c>
      <c r="C9" s="135">
        <f>C10+C11+C12+C13</f>
        <v>0</v>
      </c>
      <c r="D9" s="135">
        <f>D10+D11+D12+D13</f>
        <v>0</v>
      </c>
      <c r="E9" s="186">
        <f>E10+E11+E12+E13</f>
        <v>0</v>
      </c>
      <c r="F9" s="131"/>
      <c r="G9" s="131"/>
      <c r="H9" s="131"/>
      <c r="I9" s="131"/>
      <c r="J9" s="131"/>
      <c r="K9" s="131"/>
      <c r="L9" s="131"/>
    </row>
    <row r="10" spans="1:12" ht="13.6">
      <c r="A10" s="241"/>
      <c r="B10" s="136" t="s">
        <v>50</v>
      </c>
      <c r="C10" s="69"/>
      <c r="D10" s="69"/>
      <c r="E10" s="92"/>
      <c r="F10" s="131"/>
      <c r="G10" s="131"/>
      <c r="H10" s="131"/>
      <c r="I10" s="131"/>
      <c r="J10" s="131"/>
      <c r="K10" s="131"/>
      <c r="L10" s="131"/>
    </row>
    <row r="11" spans="1:12" ht="13.6">
      <c r="A11" s="241"/>
      <c r="B11" s="136" t="s">
        <v>51</v>
      </c>
      <c r="C11" s="69"/>
      <c r="D11" s="69"/>
      <c r="E11" s="92"/>
      <c r="F11" s="131"/>
      <c r="G11" s="131"/>
      <c r="H11" s="131"/>
      <c r="I11" s="131"/>
      <c r="J11" s="131"/>
      <c r="K11" s="131"/>
      <c r="L11" s="131"/>
    </row>
    <row r="12" spans="1:12" ht="13.6">
      <c r="A12" s="241"/>
      <c r="B12" s="136" t="s">
        <v>52</v>
      </c>
      <c r="C12" s="69"/>
      <c r="D12" s="69"/>
      <c r="E12" s="92"/>
      <c r="F12" s="131"/>
      <c r="G12" s="131"/>
      <c r="H12" s="131"/>
      <c r="I12" s="131"/>
      <c r="J12" s="131"/>
      <c r="K12" s="131"/>
      <c r="L12" s="131"/>
    </row>
    <row r="13" spans="1:12" ht="13.6">
      <c r="A13" s="241"/>
      <c r="B13" s="136" t="s">
        <v>136</v>
      </c>
      <c r="C13" s="69"/>
      <c r="D13" s="69"/>
      <c r="E13" s="92"/>
      <c r="F13" s="131"/>
      <c r="G13" s="131"/>
      <c r="H13" s="131"/>
      <c r="I13" s="131"/>
      <c r="J13" s="131"/>
      <c r="K13" s="131"/>
      <c r="L13" s="131"/>
    </row>
    <row r="14" spans="1:12" ht="13.6">
      <c r="A14" s="241" t="s">
        <v>46</v>
      </c>
      <c r="B14" s="133" t="s">
        <v>49</v>
      </c>
      <c r="C14" s="69"/>
      <c r="D14" s="69"/>
      <c r="E14" s="92"/>
      <c r="F14" s="131"/>
      <c r="G14" s="131"/>
      <c r="H14" s="131"/>
      <c r="I14" s="131"/>
      <c r="J14" s="131"/>
      <c r="K14" s="131"/>
      <c r="L14" s="131"/>
    </row>
    <row r="15" spans="1:12" ht="13.6">
      <c r="A15" s="241"/>
      <c r="B15" s="134" t="s">
        <v>54</v>
      </c>
      <c r="C15" s="135">
        <f>C16+C17+C18+C19</f>
        <v>0</v>
      </c>
      <c r="D15" s="135">
        <f>D16+D17+D18+D19</f>
        <v>0</v>
      </c>
      <c r="E15" s="186">
        <f>E16+E17+E18+E19</f>
        <v>0</v>
      </c>
      <c r="F15" s="131"/>
      <c r="G15" s="131"/>
      <c r="H15" s="131"/>
      <c r="I15" s="131"/>
      <c r="J15" s="131"/>
      <c r="K15" s="131"/>
      <c r="L15" s="131"/>
    </row>
    <row r="16" spans="1:12" ht="13.6">
      <c r="A16" s="241"/>
      <c r="B16" s="136" t="s">
        <v>50</v>
      </c>
      <c r="C16" s="69"/>
      <c r="D16" s="69"/>
      <c r="E16" s="92"/>
      <c r="F16" s="131"/>
      <c r="G16" s="131"/>
      <c r="H16" s="131"/>
      <c r="I16" s="131"/>
      <c r="J16" s="131"/>
      <c r="K16" s="131"/>
      <c r="L16" s="131"/>
    </row>
    <row r="17" spans="1:12" ht="13.6">
      <c r="A17" s="239"/>
      <c r="B17" s="136" t="s">
        <v>51</v>
      </c>
      <c r="C17" s="69"/>
      <c r="D17" s="69"/>
      <c r="E17" s="92"/>
      <c r="F17" s="131"/>
      <c r="G17" s="131"/>
      <c r="H17" s="131"/>
      <c r="I17" s="131"/>
      <c r="J17" s="131"/>
      <c r="K17" s="131"/>
      <c r="L17" s="131"/>
    </row>
    <row r="18" spans="1:12" ht="13.6">
      <c r="A18" s="239"/>
      <c r="B18" s="136" t="s">
        <v>52</v>
      </c>
      <c r="C18" s="69"/>
      <c r="D18" s="69"/>
      <c r="E18" s="92"/>
      <c r="F18" s="131"/>
      <c r="G18" s="131"/>
      <c r="H18" s="131"/>
      <c r="I18" s="131"/>
      <c r="J18" s="131"/>
      <c r="K18" s="131"/>
      <c r="L18" s="131"/>
    </row>
    <row r="19" spans="1:12" ht="14.3" thickBot="1">
      <c r="A19" s="242"/>
      <c r="B19" s="187" t="s">
        <v>136</v>
      </c>
      <c r="C19" s="94"/>
      <c r="D19" s="94"/>
      <c r="E19" s="95"/>
      <c r="F19" s="131"/>
      <c r="G19" s="131"/>
      <c r="H19" s="131"/>
      <c r="I19" s="131"/>
      <c r="J19" s="131"/>
      <c r="K19" s="131"/>
      <c r="L19" s="131"/>
    </row>
    <row r="20" spans="1:12" ht="13.6">
      <c r="A20" s="130"/>
      <c r="B20" s="131"/>
      <c r="C20" s="131"/>
      <c r="D20" s="131"/>
      <c r="E20" s="131"/>
      <c r="F20" s="131"/>
      <c r="G20" s="131"/>
      <c r="H20" s="131"/>
      <c r="I20" s="131"/>
      <c r="J20" s="131"/>
      <c r="K20" s="131"/>
      <c r="L20" s="131"/>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B28" sqref="B28"/>
    </sheetView>
  </sheetViews>
  <sheetFormatPr defaultColWidth="9.125" defaultRowHeight="12.9"/>
  <cols>
    <col min="1" max="1" width="10.625" style="61" bestFit="1" customWidth="1"/>
    <col min="2" max="2" width="54.75" style="61" customWidth="1"/>
    <col min="3" max="3" width="26.75" style="61" customWidth="1"/>
    <col min="4" max="4" width="34.875" style="61" customWidth="1"/>
    <col min="5" max="5" width="26.75" style="61" customWidth="1"/>
    <col min="6" max="6" width="25.625" style="61" customWidth="1"/>
    <col min="7" max="7" width="25" style="61" customWidth="1"/>
    <col min="8" max="16384" width="9.125" style="61"/>
  </cols>
  <sheetData>
    <row r="1" spans="1:7">
      <c r="A1" s="59" t="s">
        <v>27</v>
      </c>
    </row>
    <row r="2" spans="1:7">
      <c r="A2" s="59" t="s">
        <v>28</v>
      </c>
      <c r="B2" s="137"/>
    </row>
    <row r="3" spans="1:7">
      <c r="B3" s="137"/>
    </row>
    <row r="4" spans="1:7" ht="14.3" thickBot="1">
      <c r="A4" s="85" t="s">
        <v>124</v>
      </c>
      <c r="B4" s="182" t="s">
        <v>133</v>
      </c>
    </row>
    <row r="5" spans="1:7" s="137" customFormat="1">
      <c r="A5" s="138"/>
      <c r="B5" s="66"/>
      <c r="C5" s="139" t="s">
        <v>0</v>
      </c>
      <c r="D5" s="169" t="s">
        <v>1</v>
      </c>
      <c r="E5" s="169" t="s">
        <v>2</v>
      </c>
      <c r="F5" s="169" t="s">
        <v>3</v>
      </c>
      <c r="G5" s="171" t="s">
        <v>4</v>
      </c>
    </row>
    <row r="6" spans="1:7" ht="51.65">
      <c r="A6" s="140"/>
      <c r="B6" s="141"/>
      <c r="C6" s="142" t="s">
        <v>125</v>
      </c>
      <c r="D6" s="141" t="s">
        <v>126</v>
      </c>
      <c r="E6" s="173" t="s">
        <v>127</v>
      </c>
      <c r="F6" s="173" t="s">
        <v>140</v>
      </c>
      <c r="G6" s="172" t="s">
        <v>128</v>
      </c>
    </row>
    <row r="7" spans="1:7">
      <c r="A7" s="140">
        <v>1</v>
      </c>
      <c r="B7" s="143" t="s">
        <v>142</v>
      </c>
      <c r="C7" s="144">
        <f>SUM(C8:C11)</f>
        <v>0</v>
      </c>
      <c r="D7" s="144">
        <f t="shared" ref="D7:G7" si="0">SUM(D8:D11)</f>
        <v>0</v>
      </c>
      <c r="E7" s="144">
        <f t="shared" si="0"/>
        <v>0</v>
      </c>
      <c r="F7" s="144">
        <f t="shared" si="0"/>
        <v>0</v>
      </c>
      <c r="G7" s="144">
        <f t="shared" si="0"/>
        <v>0</v>
      </c>
    </row>
    <row r="8" spans="1:7">
      <c r="A8" s="140">
        <v>2</v>
      </c>
      <c r="B8" s="145" t="s">
        <v>70</v>
      </c>
      <c r="C8" s="146"/>
      <c r="D8" s="121"/>
      <c r="E8" s="121"/>
      <c r="F8" s="121"/>
      <c r="G8" s="122"/>
    </row>
    <row r="9" spans="1:7">
      <c r="A9" s="140">
        <v>3</v>
      </c>
      <c r="B9" s="145" t="s">
        <v>129</v>
      </c>
      <c r="C9" s="146"/>
      <c r="D9" s="121"/>
      <c r="E9" s="121"/>
      <c r="F9" s="121"/>
      <c r="G9" s="122"/>
    </row>
    <row r="10" spans="1:7">
      <c r="A10" s="140">
        <v>4</v>
      </c>
      <c r="B10" s="147" t="s">
        <v>130</v>
      </c>
      <c r="C10" s="146"/>
      <c r="D10" s="121"/>
      <c r="E10" s="121"/>
      <c r="F10" s="121"/>
      <c r="G10" s="122"/>
    </row>
    <row r="11" spans="1:7">
      <c r="A11" s="140">
        <v>5</v>
      </c>
      <c r="B11" s="145" t="s">
        <v>131</v>
      </c>
      <c r="C11" s="146"/>
      <c r="D11" s="121"/>
      <c r="E11" s="121"/>
      <c r="F11" s="121"/>
      <c r="G11" s="122"/>
    </row>
    <row r="12" spans="1:7">
      <c r="A12" s="140">
        <v>6</v>
      </c>
      <c r="B12" s="114" t="s">
        <v>113</v>
      </c>
      <c r="C12" s="117">
        <f>SUM(C13:C16)</f>
        <v>0</v>
      </c>
      <c r="D12" s="117">
        <f>SUM(D13:D16)</f>
        <v>0</v>
      </c>
      <c r="E12" s="117">
        <f>SUM(E13:E16)</f>
        <v>0</v>
      </c>
      <c r="F12" s="117">
        <f>SUM(F13:F16)</f>
        <v>0</v>
      </c>
      <c r="G12" s="118">
        <f>SUM(G13:G16)</f>
        <v>0</v>
      </c>
    </row>
    <row r="13" spans="1:7">
      <c r="A13" s="140">
        <v>7</v>
      </c>
      <c r="B13" s="145" t="s">
        <v>70</v>
      </c>
      <c r="C13" s="115"/>
      <c r="D13" s="115"/>
      <c r="E13" s="115"/>
      <c r="F13" s="115"/>
      <c r="G13" s="116"/>
    </row>
    <row r="14" spans="1:7">
      <c r="A14" s="140">
        <v>8</v>
      </c>
      <c r="B14" s="145" t="s">
        <v>129</v>
      </c>
      <c r="C14" s="115"/>
      <c r="D14" s="115"/>
      <c r="E14" s="115"/>
      <c r="F14" s="115"/>
      <c r="G14" s="116"/>
    </row>
    <row r="15" spans="1:7">
      <c r="A15" s="140">
        <v>9</v>
      </c>
      <c r="B15" s="147" t="s">
        <v>130</v>
      </c>
      <c r="C15" s="115"/>
      <c r="D15" s="115"/>
      <c r="E15" s="115"/>
      <c r="F15" s="115"/>
      <c r="G15" s="116"/>
    </row>
    <row r="16" spans="1:7">
      <c r="A16" s="140">
        <v>10</v>
      </c>
      <c r="B16" s="145" t="s">
        <v>131</v>
      </c>
      <c r="C16" s="115"/>
      <c r="D16" s="115"/>
      <c r="E16" s="115"/>
      <c r="F16" s="115"/>
      <c r="G16" s="116"/>
    </row>
    <row r="17" spans="1:7">
      <c r="A17" s="140">
        <v>11</v>
      </c>
      <c r="B17" s="114" t="s">
        <v>48</v>
      </c>
      <c r="C17" s="117">
        <f>SUM(C18:C21)</f>
        <v>0</v>
      </c>
      <c r="D17" s="117">
        <f>SUM(D18:D21)</f>
        <v>0</v>
      </c>
      <c r="E17" s="117">
        <f>SUM(E18:E21)</f>
        <v>0</v>
      </c>
      <c r="F17" s="117">
        <f>SUM(F18:F21)</f>
        <v>0</v>
      </c>
      <c r="G17" s="118">
        <f>SUM(G18:G21)</f>
        <v>0</v>
      </c>
    </row>
    <row r="18" spans="1:7">
      <c r="A18" s="140">
        <v>12</v>
      </c>
      <c r="B18" s="145" t="s">
        <v>70</v>
      </c>
      <c r="C18" s="115"/>
      <c r="D18" s="115"/>
      <c r="E18" s="115" t="s">
        <v>9</v>
      </c>
      <c r="F18" s="115"/>
      <c r="G18" s="116"/>
    </row>
    <row r="19" spans="1:7">
      <c r="A19" s="140">
        <v>13</v>
      </c>
      <c r="B19" s="145" t="s">
        <v>129</v>
      </c>
      <c r="C19" s="115"/>
      <c r="D19" s="115"/>
      <c r="E19" s="115"/>
      <c r="F19" s="115"/>
      <c r="G19" s="116"/>
    </row>
    <row r="20" spans="1:7">
      <c r="A20" s="140">
        <v>14</v>
      </c>
      <c r="B20" s="147" t="s">
        <v>130</v>
      </c>
      <c r="C20" s="115"/>
      <c r="D20" s="115"/>
      <c r="E20" s="115"/>
      <c r="F20" s="115"/>
      <c r="G20" s="116"/>
    </row>
    <row r="21" spans="1:7">
      <c r="A21" s="140">
        <v>15</v>
      </c>
      <c r="B21" s="145" t="s">
        <v>131</v>
      </c>
      <c r="C21" s="115"/>
      <c r="D21" s="115"/>
      <c r="E21" s="115"/>
      <c r="F21" s="115"/>
      <c r="G21" s="116"/>
    </row>
    <row r="22" spans="1:7" ht="13.6" thickBot="1">
      <c r="A22" s="140">
        <v>16</v>
      </c>
      <c r="B22" s="148" t="s">
        <v>132</v>
      </c>
      <c r="C22" s="149">
        <f>C12+C17</f>
        <v>0</v>
      </c>
      <c r="D22" s="149">
        <f>D12+D17</f>
        <v>0</v>
      </c>
      <c r="E22" s="149">
        <f>E12+E17</f>
        <v>0</v>
      </c>
      <c r="F22" s="149">
        <f>F12+F17</f>
        <v>0</v>
      </c>
      <c r="G22" s="150">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M9" activePane="bottomRight" state="frozen"/>
      <selection activeCell="L18" sqref="L18"/>
      <selection pane="topRight" activeCell="L18" sqref="L18"/>
      <selection pane="bottomLeft" activeCell="L18" sqref="L18"/>
      <selection pane="bottomRight" activeCell="O33" sqref="O33"/>
    </sheetView>
  </sheetViews>
  <sheetFormatPr defaultColWidth="9.125" defaultRowHeight="12.9"/>
  <cols>
    <col min="1" max="1" width="10.625" style="61" bestFit="1" customWidth="1"/>
    <col min="2" max="2" width="89.125" style="61" bestFit="1" customWidth="1"/>
    <col min="3" max="3" width="15.125" style="151" customWidth="1"/>
    <col min="4" max="5" width="13.75" style="151" customWidth="1"/>
    <col min="6" max="6" width="16.25" style="151" customWidth="1"/>
    <col min="7" max="8" width="13.75" style="151" customWidth="1"/>
    <col min="9" max="9" width="17.625" style="151" customWidth="1"/>
    <col min="10" max="10" width="14.625" style="151" customWidth="1"/>
    <col min="11" max="12" width="13.75" style="151" customWidth="1"/>
    <col min="13" max="13" width="15" style="151" customWidth="1"/>
    <col min="14" max="15" width="13.75" style="151" customWidth="1"/>
    <col min="16" max="17" width="15.75" style="151" customWidth="1"/>
    <col min="18" max="18" width="9.125" style="151"/>
    <col min="19" max="16384" width="9.125" style="61"/>
  </cols>
  <sheetData>
    <row r="1" spans="1:15">
      <c r="A1" s="61" t="s">
        <v>27</v>
      </c>
    </row>
    <row r="2" spans="1:15">
      <c r="A2" s="61" t="s">
        <v>28</v>
      </c>
    </row>
    <row r="4" spans="1:15" ht="14.3" thickBot="1">
      <c r="A4" s="85" t="s">
        <v>53</v>
      </c>
      <c r="B4" s="183" t="s">
        <v>26</v>
      </c>
    </row>
    <row r="5" spans="1:15">
      <c r="A5" s="71"/>
      <c r="B5" s="152"/>
      <c r="C5" s="168" t="s">
        <v>0</v>
      </c>
      <c r="D5" s="168" t="s">
        <v>1</v>
      </c>
      <c r="E5" s="168" t="s">
        <v>2</v>
      </c>
      <c r="F5" s="168" t="s">
        <v>3</v>
      </c>
      <c r="G5" s="168" t="s">
        <v>4</v>
      </c>
      <c r="H5" s="168" t="s">
        <v>8</v>
      </c>
      <c r="I5" s="168" t="s">
        <v>12</v>
      </c>
      <c r="J5" s="168" t="s">
        <v>13</v>
      </c>
      <c r="K5" s="168" t="s">
        <v>137</v>
      </c>
      <c r="L5" s="168" t="s">
        <v>14</v>
      </c>
      <c r="M5" s="168" t="s">
        <v>15</v>
      </c>
      <c r="N5" s="168" t="s">
        <v>16</v>
      </c>
      <c r="O5" s="153" t="s">
        <v>17</v>
      </c>
    </row>
    <row r="6" spans="1:15" ht="12.75" customHeight="1">
      <c r="A6" s="72"/>
      <c r="B6" s="74"/>
      <c r="C6" s="243" t="s">
        <v>138</v>
      </c>
      <c r="D6" s="243"/>
      <c r="E6" s="243"/>
      <c r="F6" s="245" t="s">
        <v>56</v>
      </c>
      <c r="G6" s="245"/>
      <c r="H6" s="245"/>
      <c r="I6" s="245"/>
      <c r="J6" s="245"/>
      <c r="K6" s="245"/>
      <c r="L6" s="245"/>
      <c r="M6" s="245" t="s">
        <v>62</v>
      </c>
      <c r="N6" s="245"/>
      <c r="O6" s="244"/>
    </row>
    <row r="7" spans="1:15" ht="14.95" customHeight="1">
      <c r="A7" s="72"/>
      <c r="B7" s="74"/>
      <c r="C7" s="245" t="s">
        <v>143</v>
      </c>
      <c r="D7" s="245" t="s">
        <v>144</v>
      </c>
      <c r="E7" s="245" t="s">
        <v>55</v>
      </c>
      <c r="F7" s="245" t="s">
        <v>57</v>
      </c>
      <c r="G7" s="245"/>
      <c r="H7" s="245" t="s">
        <v>58</v>
      </c>
      <c r="I7" s="245" t="s">
        <v>59</v>
      </c>
      <c r="J7" s="245"/>
      <c r="K7" s="246" t="s">
        <v>60</v>
      </c>
      <c r="L7" s="246"/>
      <c r="M7" s="243" t="s">
        <v>147</v>
      </c>
      <c r="N7" s="243" t="s">
        <v>148</v>
      </c>
      <c r="O7" s="244" t="s">
        <v>63</v>
      </c>
    </row>
    <row r="8" spans="1:15" ht="25.85">
      <c r="A8" s="72"/>
      <c r="B8" s="74"/>
      <c r="C8" s="245"/>
      <c r="D8" s="245"/>
      <c r="E8" s="245"/>
      <c r="F8" s="173" t="s">
        <v>145</v>
      </c>
      <c r="G8" s="173" t="s">
        <v>146</v>
      </c>
      <c r="H8" s="245"/>
      <c r="I8" s="173" t="s">
        <v>143</v>
      </c>
      <c r="J8" s="173" t="s">
        <v>144</v>
      </c>
      <c r="K8" s="175" t="s">
        <v>150</v>
      </c>
      <c r="L8" s="175" t="s">
        <v>61</v>
      </c>
      <c r="M8" s="243"/>
      <c r="N8" s="243"/>
      <c r="O8" s="244"/>
    </row>
    <row r="9" spans="1:15">
      <c r="A9" s="154"/>
      <c r="B9" s="155" t="s">
        <v>47</v>
      </c>
      <c r="C9" s="156"/>
      <c r="D9" s="156"/>
      <c r="E9" s="157"/>
      <c r="F9" s="158"/>
      <c r="G9" s="158"/>
      <c r="H9" s="73"/>
      <c r="I9" s="73"/>
      <c r="J9" s="73"/>
      <c r="K9" s="73"/>
      <c r="L9" s="73"/>
      <c r="M9" s="158"/>
      <c r="N9" s="158"/>
      <c r="O9" s="159"/>
    </row>
    <row r="10" spans="1:15">
      <c r="A10" s="72">
        <v>1</v>
      </c>
      <c r="B10" s="160" t="s">
        <v>54</v>
      </c>
      <c r="C10" s="161">
        <f>SUM(C11:C17)</f>
        <v>0</v>
      </c>
      <c r="D10" s="161">
        <f>SUM(D11:D17)</f>
        <v>0</v>
      </c>
      <c r="E10" s="161">
        <f>SUM(E11:E17)</f>
        <v>0</v>
      </c>
      <c r="F10" s="162">
        <f t="shared" ref="F10:O10" si="0">SUM(F11:F17)</f>
        <v>0</v>
      </c>
      <c r="G10" s="162">
        <f t="shared" si="0"/>
        <v>0</v>
      </c>
      <c r="H10" s="161">
        <f t="shared" si="0"/>
        <v>0</v>
      </c>
      <c r="I10" s="161">
        <f t="shared" si="0"/>
        <v>0</v>
      </c>
      <c r="J10" s="161">
        <f t="shared" si="0"/>
        <v>0</v>
      </c>
      <c r="K10" s="161">
        <f t="shared" si="0"/>
        <v>0</v>
      </c>
      <c r="L10" s="161">
        <f t="shared" si="0"/>
        <v>0</v>
      </c>
      <c r="M10" s="162">
        <f>SUM(M11:M17)</f>
        <v>0</v>
      </c>
      <c r="N10" s="162">
        <f t="shared" si="0"/>
        <v>0</v>
      </c>
      <c r="O10" s="163">
        <f t="shared" si="0"/>
        <v>0</v>
      </c>
    </row>
    <row r="11" spans="1:15">
      <c r="A11" s="72">
        <v>1.1000000000000001</v>
      </c>
      <c r="B11" s="74"/>
      <c r="C11" s="68"/>
      <c r="D11" s="68"/>
      <c r="E11" s="161">
        <f t="shared" ref="E11:E17" si="1">C11+D11</f>
        <v>0</v>
      </c>
      <c r="F11" s="68"/>
      <c r="G11" s="68"/>
      <c r="H11" s="68"/>
      <c r="I11" s="68"/>
      <c r="J11" s="68"/>
      <c r="K11" s="164"/>
      <c r="L11" s="164"/>
      <c r="M11" s="161">
        <f>C11+F11-H11-I11</f>
        <v>0</v>
      </c>
      <c r="N11" s="161">
        <f>D11+G11+H11-J11+K11-L11</f>
        <v>0</v>
      </c>
      <c r="O11" s="163">
        <f t="shared" ref="O11:O17" si="2">M11+N11</f>
        <v>0</v>
      </c>
    </row>
    <row r="12" spans="1:15">
      <c r="A12" s="72">
        <v>1.2</v>
      </c>
      <c r="B12" s="74"/>
      <c r="C12" s="68"/>
      <c r="D12" s="68"/>
      <c r="E12" s="161">
        <f t="shared" si="1"/>
        <v>0</v>
      </c>
      <c r="F12" s="68"/>
      <c r="G12" s="68"/>
      <c r="H12" s="68"/>
      <c r="I12" s="68"/>
      <c r="J12" s="68"/>
      <c r="K12" s="164"/>
      <c r="L12" s="164"/>
      <c r="M12" s="161">
        <f t="shared" ref="M12:M17" si="3">C12+F12-H12-I12</f>
        <v>0</v>
      </c>
      <c r="N12" s="161">
        <f t="shared" ref="N12:N17" si="4">D12+G12+H12-J12+K12-L12</f>
        <v>0</v>
      </c>
      <c r="O12" s="163">
        <f t="shared" si="2"/>
        <v>0</v>
      </c>
    </row>
    <row r="13" spans="1:15">
      <c r="A13" s="72">
        <v>1.3</v>
      </c>
      <c r="B13" s="74"/>
      <c r="C13" s="68"/>
      <c r="D13" s="68"/>
      <c r="E13" s="161">
        <f t="shared" si="1"/>
        <v>0</v>
      </c>
      <c r="F13" s="68"/>
      <c r="G13" s="68"/>
      <c r="H13" s="68"/>
      <c r="I13" s="68"/>
      <c r="J13" s="68"/>
      <c r="K13" s="164"/>
      <c r="L13" s="164"/>
      <c r="M13" s="161">
        <f t="shared" si="3"/>
        <v>0</v>
      </c>
      <c r="N13" s="161">
        <f t="shared" si="4"/>
        <v>0</v>
      </c>
      <c r="O13" s="163">
        <f t="shared" si="2"/>
        <v>0</v>
      </c>
    </row>
    <row r="14" spans="1:15">
      <c r="A14" s="72">
        <v>1.4</v>
      </c>
      <c r="B14" s="74"/>
      <c r="C14" s="68"/>
      <c r="D14" s="68"/>
      <c r="E14" s="161">
        <f t="shared" si="1"/>
        <v>0</v>
      </c>
      <c r="F14" s="68"/>
      <c r="G14" s="68"/>
      <c r="H14" s="68"/>
      <c r="I14" s="68"/>
      <c r="J14" s="68"/>
      <c r="K14" s="164"/>
      <c r="L14" s="164"/>
      <c r="M14" s="161">
        <f t="shared" si="3"/>
        <v>0</v>
      </c>
      <c r="N14" s="161">
        <f t="shared" si="4"/>
        <v>0</v>
      </c>
      <c r="O14" s="163">
        <f t="shared" si="2"/>
        <v>0</v>
      </c>
    </row>
    <row r="15" spans="1:15">
      <c r="A15" s="72">
        <v>1.5</v>
      </c>
      <c r="B15" s="74"/>
      <c r="C15" s="68"/>
      <c r="D15" s="68"/>
      <c r="E15" s="161">
        <f t="shared" si="1"/>
        <v>0</v>
      </c>
      <c r="F15" s="68"/>
      <c r="G15" s="68"/>
      <c r="H15" s="68"/>
      <c r="I15" s="68"/>
      <c r="J15" s="68"/>
      <c r="K15" s="164"/>
      <c r="L15" s="164"/>
      <c r="M15" s="161">
        <f t="shared" si="3"/>
        <v>0</v>
      </c>
      <c r="N15" s="161">
        <f t="shared" si="4"/>
        <v>0</v>
      </c>
      <c r="O15" s="163">
        <f t="shared" si="2"/>
        <v>0</v>
      </c>
    </row>
    <row r="16" spans="1:15">
      <c r="A16" s="72">
        <v>1.6</v>
      </c>
      <c r="B16" s="74"/>
      <c r="C16" s="68"/>
      <c r="D16" s="68"/>
      <c r="E16" s="161">
        <f t="shared" si="1"/>
        <v>0</v>
      </c>
      <c r="F16" s="68"/>
      <c r="G16" s="68"/>
      <c r="H16" s="68"/>
      <c r="I16" s="68"/>
      <c r="J16" s="68"/>
      <c r="K16" s="164"/>
      <c r="L16" s="164"/>
      <c r="M16" s="161">
        <f>C16+F16-H16-I16</f>
        <v>0</v>
      </c>
      <c r="N16" s="161">
        <f t="shared" si="4"/>
        <v>0</v>
      </c>
      <c r="O16" s="163">
        <f t="shared" si="2"/>
        <v>0</v>
      </c>
    </row>
    <row r="17" spans="1:15">
      <c r="A17" s="72" t="s">
        <v>11</v>
      </c>
      <c r="B17" s="74"/>
      <c r="C17" s="68"/>
      <c r="D17" s="68"/>
      <c r="E17" s="161">
        <f t="shared" si="1"/>
        <v>0</v>
      </c>
      <c r="F17" s="68"/>
      <c r="G17" s="68"/>
      <c r="H17" s="68"/>
      <c r="I17" s="68"/>
      <c r="J17" s="68"/>
      <c r="K17" s="164"/>
      <c r="L17" s="164"/>
      <c r="M17" s="161">
        <f t="shared" si="3"/>
        <v>0</v>
      </c>
      <c r="N17" s="161">
        <f t="shared" si="4"/>
        <v>0</v>
      </c>
      <c r="O17" s="163">
        <f t="shared" si="2"/>
        <v>0</v>
      </c>
    </row>
    <row r="18" spans="1:15">
      <c r="A18" s="154"/>
      <c r="B18" s="87" t="s">
        <v>48</v>
      </c>
      <c r="C18" s="156"/>
      <c r="D18" s="156"/>
      <c r="E18" s="156"/>
      <c r="F18" s="156"/>
      <c r="G18" s="156"/>
      <c r="H18" s="156"/>
      <c r="I18" s="156"/>
      <c r="J18" s="156"/>
      <c r="K18" s="165"/>
      <c r="L18" s="165"/>
      <c r="M18" s="156"/>
      <c r="N18" s="156"/>
      <c r="O18" s="166"/>
    </row>
    <row r="19" spans="1:15">
      <c r="A19" s="72">
        <v>2</v>
      </c>
      <c r="B19" s="167" t="s">
        <v>54</v>
      </c>
      <c r="C19" s="161"/>
      <c r="D19" s="161"/>
      <c r="E19" s="161"/>
      <c r="F19" s="161"/>
      <c r="G19" s="161"/>
      <c r="H19" s="161"/>
      <c r="I19" s="161"/>
      <c r="J19" s="161"/>
      <c r="K19" s="161"/>
      <c r="L19" s="161"/>
      <c r="M19" s="161">
        <f t="shared" ref="M19" si="5">C19+F19-H19-I19</f>
        <v>0</v>
      </c>
      <c r="N19" s="161">
        <f t="shared" ref="N19" si="6">D19+G19+H19-J19+K19-L19</f>
        <v>0</v>
      </c>
      <c r="O19" s="163">
        <f t="shared" ref="O19" si="7">M19+N19</f>
        <v>0</v>
      </c>
    </row>
    <row r="20" spans="1:15">
      <c r="A20" s="87"/>
      <c r="B20" s="87"/>
      <c r="C20" s="105"/>
      <c r="D20" s="105"/>
      <c r="E20" s="105"/>
      <c r="F20" s="105"/>
      <c r="G20" s="105"/>
      <c r="H20" s="105"/>
      <c r="I20" s="105"/>
      <c r="J20" s="105"/>
      <c r="K20" s="105"/>
      <c r="L20" s="105"/>
      <c r="M20" s="105"/>
      <c r="N20" s="105"/>
      <c r="O20" s="105"/>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w77ojpJgwLdUcxyltcK+GS9KhspSVyf4X2z120WRTOE=</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AMr5bLh0qd/oVGkFIkx92caUnsezM/Z4Nvp+SdCWigo=</DigestValue>
    </Reference>
  </SignedInfo>
  <SignatureValue>Ri1FO1hrXVCGpAD5kX24wll2Yj1HsY1Ac2eJH9YNjXOrh2JCOXOs9dJdGaTH72RoehhvpmJEkl0E
evYKkCyW1ZI+qgCRTv5gq9qYnJQYwAKJ61xgXFCNqvXUNJx5RW0gKnuQbTFKsjQIyI4lYcfY8Qxq
m+xk/yyKfOx6ZPIL98HGEvRfb2HXZbU7u7XzLZXTchZBHhvDvi7c3yLeXMF5JC0wiwIAxuFBtFXb
ll8tarbq85qv0hQ2kt+9CCfmMt5TZVlUFGN2e4f4pZo4Xpef2Nvc7/zvyDoAh+SDbg/0297jGhQM
8hMZshT5kANWEgglk416K3wWIaeP2FRxkctukg==</SignatureValue>
  <KeyInfo>
    <X509Data>
      <X509Certificate>MIIGPTCCBSWgAwIBAgIKdrIulAACAAAczTANBgkqhkiG9w0BAQsFADBKMRIwEAYKCZImiZPyLGQBGRYCZ2UxEzARBgoJkiaJk/IsZAEZFgNuYmcxHzAdBgNVBAMTFk5CRyBDbGFzcyAyIElOVCBTdWIgQ0EwHhcNMTcwMjE0MTIxODM3WhcNMTkwMjE0MTIxODM3WjA7MRcwFQYDVQQKEw5KU0MgQ0FSVFUgQkFOSzEgMB4GA1UEAxMXQkNSIC0gVmxhZGltZXIgQXNhdGlhbmkwggEiMA0GCSqGSIb3DQEBAQUAA4IBDwAwggEKAoIBAQCswGp4VfO2At64ZZj4BzxU8q/m9NhDrb+P6PstW08Cvx40HrwrTiXp1MdiD4vhtuPME0cwOcvlLERx6UmUR5eN6R7VRVUatSjlJ8SjV/IE0FUEd+D0HWyBIXwkXHx3m2b8E5ZPwBOfUkg4eB7AoKV2lfGzrD/3bXCoR2YybFElzOmHzfU/gAUSc7o+TgZO9VV5Q82wMAnCrMssNwIu18AeBaB67dlBYSeIwpHydGEytO4hi/tdG/2GG7TaZjNyuucbSeib58GYxPwMXI20yzwT5BeQC78xqOqRgVMGH+HNiXiKY1jz05DYZvQth9gl8oWeOtA7YUqTIi6dX959FxXNAgMBAAGjggMyMIIDLjA8BgkrBgEEAYI3FQcELzAtBiUrBgEEAYI3FQjmsmCDjfVEhoGZCYO4oUqDvoRxBIHPkBGGr54RAgFkAgEbMB0GA1UdJQQWMBQGCCsGAQUFBwMCBggrBgEFBQcDBDALBgNVHQ8EBAMCB4AwJwYJKwYBBAGCNxUKBBowGDAKBggrBgEFBQcDAjAKBggrBgEFBQcDBDAdBgNVHQ4EFgQUs1NuJddjY4TKKvclWK9shHHiCj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BLBNH0miunXOCGuXGV2kBWLgFYfo8nl4db92Ftv/3oFVnGUVnw64uw8EzymgE1KQVUdEbo/QA9PuAUvohVAMfwdQbU09NIMsrzYOcpit8SCyFAyAoHGbAhZj4xLcss9/0Y9/h3B4vSdZTbTIGmJff3lZIwtwmCXtZoyvEzN0857i93kNDoGZqeS68oZXjwxX7uVzyOsz12NoTQJjJh7bfDSzfWHW8Tyji9XPLrsfhkfv3KQaNyWXGteskdI7KU4+KEJsiamI4vUc9QyEYsY9vvsxj2DePfLPftSxQGzAGqE3Dprtz2F6LTlIJc4b3IVIaBi4BIIArqQ48GZewhoSU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uCr25565zv3Fxw4vNqNiyHgVKxdblimjzDctCvAure8=</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UZc+Eb2U6CoUW3VzqKXofHC/4ECHjz4BBxFJtHQHWcM=</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Kcfmyg0CPazmjI0aD1Fbu35lX/ryv4TVcHXmWqEh7aw=</DigestValue>
      </Reference>
      <Reference URI="/xl/styles.xml?ContentType=application/vnd.openxmlformats-officedocument.spreadsheetml.styles+xml">
        <DigestMethod Algorithm="http://www.w3.org/2001/04/xmlenc#sha256"/>
        <DigestValue>H0GLhtY2SDkegslS8vgKxf/wlJg8/sk3pgUea7LPvPM=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IPp5IajVk58n0xLjuPnA0zOeZFV9WvKJwCrulKbTMys=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5A89OGyU/V3dx0sECoTgHgDvl20yMaDuj0jKLQkUzkg=</DigestValue>
      </Reference>
      <Reference URI="/xl/worksheets/sheet2.xml?ContentType=application/vnd.openxmlformats-officedocument.spreadsheetml.worksheet+xml">
        <DigestMethod Algorithm="http://www.w3.org/2001/04/xmlenc#sha256"/>
        <DigestValue>GDeD/oKqIIGCCgrS/YESM7zHvwFCS6cKz0bf7Y/7e6A=</DigestValue>
      </Reference>
      <Reference URI="/xl/worksheets/sheet3.xml?ContentType=application/vnd.openxmlformats-officedocument.spreadsheetml.worksheet+xml">
        <DigestMethod Algorithm="http://www.w3.org/2001/04/xmlenc#sha256"/>
        <DigestValue>6rPHsIVeDSrhjZWjJKLM6YTrDmEo0jXI/UVzmQXecHk=</DigestValue>
      </Reference>
      <Reference URI="/xl/worksheets/sheet4.xml?ContentType=application/vnd.openxmlformats-officedocument.spreadsheetml.worksheet+xml">
        <DigestMethod Algorithm="http://www.w3.org/2001/04/xmlenc#sha256"/>
        <DigestValue>W/Cvg+zTAk6QAv50e7sZjqwyq93uXvDzM2+wOTSnzHY=</DigestValue>
      </Reference>
      <Reference URI="/xl/worksheets/sheet5.xml?ContentType=application/vnd.openxmlformats-officedocument.spreadsheetml.worksheet+xml">
        <DigestMethod Algorithm="http://www.w3.org/2001/04/xmlenc#sha256"/>
        <DigestValue>ai+gEYBEft9NvOwqxk2TDwfmrqktw937Y1yO3XrPhfc=</DigestValue>
      </Reference>
      <Reference URI="/xl/worksheets/sheet6.xml?ContentType=application/vnd.openxmlformats-officedocument.spreadsheetml.worksheet+xml">
        <DigestMethod Algorithm="http://www.w3.org/2001/04/xmlenc#sha256"/>
        <DigestValue>0+A9BOY3FpNOYjqR7mSyni1+9o360CMRAMEqVP/Q8A8=</DigestValue>
      </Reference>
      <Reference URI="/xl/worksheets/sheet7.xml?ContentType=application/vnd.openxmlformats-officedocument.spreadsheetml.worksheet+xml">
        <DigestMethod Algorithm="http://www.w3.org/2001/04/xmlenc#sha256"/>
        <DigestValue>kbtsyt785Kb2LOyounua4ztPGecVPYOXRQ2j+WO1Lzw=</DigestValue>
      </Reference>
      <Reference URI="/xl/worksheets/sheet8.xml?ContentType=application/vnd.openxmlformats-officedocument.spreadsheetml.worksheet+xml">
        <DigestMethod Algorithm="http://www.w3.org/2001/04/xmlenc#sha256"/>
        <DigestValue>wdUdr3JbEoipxpcJr6WQ4yOTnvcQGvLSIMEs3sbilE8=</DigestValue>
      </Reference>
      <Reference URI="/xl/worksheets/sheet9.xml?ContentType=application/vnd.openxmlformats-officedocument.spreadsheetml.worksheet+xml">
        <DigestMethod Algorithm="http://www.w3.org/2001/04/xmlenc#sha256"/>
        <DigestValue>ksAAsBq86aRnEKq+hjfkG4qMvtSD3xBW20hP3A0/l+Q=</DigestValue>
      </Reference>
    </Manifest>
    <SignatureProperties>
      <SignatureProperty Id="idSignatureTime" Target="#idPackageSignature">
        <mdssi:SignatureTime xmlns:mdssi="http://schemas.openxmlformats.org/package/2006/digital-signature">
          <mdssi:Format>YYYY-MM-DDThh:mm:ssTZD</mdssi:Format>
          <mdssi:Value>2018-05-15T13:03:12Z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2018-05-15T13:03:12Z</xd:SigningTime>
          <xd:SigningCertificate>
            <xd:Cert>
              <xd:CertDigest>
                <DigestMethod Algorithm="http://www.w3.org/2001/04/xmlenc#sha256"/>
                <DigestValue>QnriNKKEa4KzdTXT8k3NjIIa4QRV1Tu+qohMh8OxU9Y=</DigestValue>
              </xd:CertDigest>
              <xd:IssuerSerial>
                <X509IssuerName>CN=NBG Class 2 INT Sub CA, DC=nbg, DC=ge</X509IssuerName>
                <X509SerialNumber>560526121731369323207885</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BM7QlTuqWkmOf9KMbeLd8LUafZ8eWxUdeLbxCZ8oIqE=</DigestValue>
    </Reference>
    <Reference Type="http://www.w3.org/2000/09/xmldsig#Object" URI="#idOfficeObject">
      <DigestMethod Algorithm="http://www.w3.org/2001/04/xmlenc#sha256"/>
      <DigestValue>fkZx6B0EQk5x5+tV58bTWx2EE1bZTfzauY5396xAh28=</DigestValue>
    </Reference>
    <Reference Type="http://uri.etsi.org/01903#SignedProperties" URI="#idSignedProperties">
      <Transforms>
        <Transform Algorithm="http://www.w3.org/TR/2001/REC-xml-c14n-20010315"/>
      </Transforms>
      <DigestMethod Algorithm="http://www.w3.org/2001/04/xmlenc#sha256"/>
      <DigestValue>9Qq+zv7lHQal+BqKONW/os6izqup1B2EFDIeYqjhP1Q=</DigestValue>
    </Reference>
  </SignedInfo>
  <SignatureValue>HbQWz9IJKtVEyE8Sws/HH59JSa7pUxI6Pu/+ov6jJcRrhxpQEJ2rNvHo4VgMoJW9c00PAOrQpGuS
rI/JN6hZFZD3I6s3Eq8MGo2xthZpaA14wlImyXO/k2qqkF92QWtIBoXIwb7BjynYqXjktKT3FsIP
wz9PdHE+Gw79YaFZeteBJY1e0IzksOKrGJE+DQzSdo80ssXWCfY6vBxd87fCtrYPwbKiySCXMywd
PWhEe6AFFXhean4BV+f5jOmJ4RY1GlnmHsh47ZWAvX8J9MYpGHD/YnxBK5fTyy21OLDUvX31LQ2u
WfLhZtUaPFoFSq67wh1tVlrcwK7umWcS+fUsOQ==</SignatureValue>
  <KeyInfo>
    <X509Data>
      <X509Certificate>MIIGOjCCBSKgAwIBAgIKYSygIwACAAAc+zANBgkqhkiG9w0BAQsFADBKMRIwEAYKCZImiZPyLGQBGRYCZ2UxEzARBgoJkiaJk/IsZAEZFgNuYmcxHzAdBgNVBAMTFk5CRyBDbGFzcyAyIElOVCBTdWIgQ0EwHhcNMTcwMjE2MDgyODU4WhcNMTkwMjE2MDgyODU4WjA4MRcwFQYDVQQKEw5KU0MgQ0FSVFUgQkFOSzEdMBsGA1UEAxMUQkNSIC0gR2l2aSBMZWJhbmlkemUwggEiMA0GCSqGSIb3DQEBAQUAA4IBDwAwggEKAoIBAQDO4IEnTEf45fuagrpEjXQi2oFH3TYFTcP0DVGAqnBI9Mbt6yn7CU2BGUZIK0WRPBcJ2U2qgpZHki6yLwWearKt9A5BV3w8d6gHUuNg4ax/IxliCsUv4phX4Gl/tyKc+Ggd5SZnUBUpX5taFTTbwGrjcSy7RWDu8y0vP7dJIJkBUE+jwhPcJBRbsEdRPu4BSoAsZfce1bMu3bXaPTRZJPrNjD2XqWEMZKIWMq1/VMYSYA0FRi61S0kmPlKepP5O9lM9aJ3Ula7d6mXNK26/RyFuUAr4CKJBRFbZBKaNE1KnZVz8VRfx2U/GpjV1G+CoB7WSxZOpUpfLUhWibO8SGO8BAgMBAAGjggMyMIIDLjA8BgkrBgEEAYI3FQcELzAtBiUrBgEEAYI3FQjmsmCDjfVEhoGZCYO4oUqDvoRxBIPEkTOEg4hdAgFkAgEdMB0GA1UdJQQWMBQGCCsGAQUFBwMCBggrBgEFBQcDBDALBgNVHQ8EBAMCB4AwJwYJKwYBBAGCNxUKBBowGDAKBggrBgEFBQcDAjAKBggrBgEFBQcDBDAdBgNVHQ4EFgQUNFnhoIebtg/kfmPOZrRaSaBwzF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Z5PggwI1buCjrtFJHJ0ry3iA+j9uEfha+qDyIxxNp+u7fIU4DhbwxSGU0AD8V792AiW6qIzAXVP2a1C1m9fApjrWxEghSlX6EmYkt9lGfyHUy2n1id52p8T5cZXmFrbFck+xnkTyMQpylqdg5wbkZ+4ML4lg8XDbDgo3A+uyKwoW2kESOK8h3OhnIzoapI+OT7xlFOXjtIiZ/ApePO9d2eerBjCYhtrJC/wExOMpBvE4BpW1yeHD7KNk6IFr9OHwKSXKEOgieDZbQUOUxE2+m/QGaGLAM6/AzX3IBQF9TZoy7UiiRJ6hMwe972TssFct8jS9H4i0uF/Sj3otTDzG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uCr25565zv3Fxw4vNqNiyHgVKxdblimjzDctCvAure8=</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UZc+Eb2U6CoUW3VzqKXofHC/4ECHjz4BBxFJtHQHWcM=</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Kcfmyg0CPazmjI0aD1Fbu35lX/ryv4TVcHXmWqEh7aw=</DigestValue>
      </Reference>
      <Reference URI="/xl/styles.xml?ContentType=application/vnd.openxmlformats-officedocument.spreadsheetml.styles+xml">
        <DigestMethod Algorithm="http://www.w3.org/2001/04/xmlenc#sha256"/>
        <DigestValue>H0GLhtY2SDkegslS8vgKxf/wlJg8/sk3pgUea7LPvPM=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IPp5IajVk58n0xLjuPnA0zOeZFV9WvKJwCrulKbTMys=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5A89OGyU/V3dx0sECoTgHgDvl20yMaDuj0jKLQkUzkg=</DigestValue>
      </Reference>
      <Reference URI="/xl/worksheets/sheet2.xml?ContentType=application/vnd.openxmlformats-officedocument.spreadsheetml.worksheet+xml">
        <DigestMethod Algorithm="http://www.w3.org/2001/04/xmlenc#sha256"/>
        <DigestValue>GDeD/oKqIIGCCgrS/YESM7zHvwFCS6cKz0bf7Y/7e6A=</DigestValue>
      </Reference>
      <Reference URI="/xl/worksheets/sheet3.xml?ContentType=application/vnd.openxmlformats-officedocument.spreadsheetml.worksheet+xml">
        <DigestMethod Algorithm="http://www.w3.org/2001/04/xmlenc#sha256"/>
        <DigestValue>6rPHsIVeDSrhjZWjJKLM6YTrDmEo0jXI/UVzmQXecHk=</DigestValue>
      </Reference>
      <Reference URI="/xl/worksheets/sheet4.xml?ContentType=application/vnd.openxmlformats-officedocument.spreadsheetml.worksheet+xml">
        <DigestMethod Algorithm="http://www.w3.org/2001/04/xmlenc#sha256"/>
        <DigestValue>W/Cvg+zTAk6QAv50e7sZjqwyq93uXvDzM2+wOTSnzHY=</DigestValue>
      </Reference>
      <Reference URI="/xl/worksheets/sheet5.xml?ContentType=application/vnd.openxmlformats-officedocument.spreadsheetml.worksheet+xml">
        <DigestMethod Algorithm="http://www.w3.org/2001/04/xmlenc#sha256"/>
        <DigestValue>ai+gEYBEft9NvOwqxk2TDwfmrqktw937Y1yO3XrPhfc=</DigestValue>
      </Reference>
      <Reference URI="/xl/worksheets/sheet6.xml?ContentType=application/vnd.openxmlformats-officedocument.spreadsheetml.worksheet+xml">
        <DigestMethod Algorithm="http://www.w3.org/2001/04/xmlenc#sha256"/>
        <DigestValue>0+A9BOY3FpNOYjqR7mSyni1+9o360CMRAMEqVP/Q8A8=</DigestValue>
      </Reference>
      <Reference URI="/xl/worksheets/sheet7.xml?ContentType=application/vnd.openxmlformats-officedocument.spreadsheetml.worksheet+xml">
        <DigestMethod Algorithm="http://www.w3.org/2001/04/xmlenc#sha256"/>
        <DigestValue>kbtsyt785Kb2LOyounua4ztPGecVPYOXRQ2j+WO1Lzw=</DigestValue>
      </Reference>
      <Reference URI="/xl/worksheets/sheet8.xml?ContentType=application/vnd.openxmlformats-officedocument.spreadsheetml.worksheet+xml">
        <DigestMethod Algorithm="http://www.w3.org/2001/04/xmlenc#sha256"/>
        <DigestValue>wdUdr3JbEoipxpcJr6WQ4yOTnvcQGvLSIMEs3sbilE8=</DigestValue>
      </Reference>
      <Reference URI="/xl/worksheets/sheet9.xml?ContentType=application/vnd.openxmlformats-officedocument.spreadsheetml.worksheet+xml">
        <DigestMethod Algorithm="http://www.w3.org/2001/04/xmlenc#sha256"/>
        <DigestValue>ksAAsBq86aRnEKq+hjfkG4qMvtSD3xBW20hP3A0/l+Q=</DigestValue>
      </Reference>
    </Manifest>
    <SignatureProperties>
      <SignatureProperty Id="idSignatureTime" Target="#idPackageSignature">
        <mdssi:SignatureTime xmlns:mdssi="http://schemas.openxmlformats.org/package/2006/digital-signature">
          <mdssi:Format>YYYY-MM-DDThh:mm:ssTZD</mdssi:Format>
          <mdssi:Value>2018-05-15T13:11:26Z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SignatureComments>
          <WindowsVersion>10.0</WindowsVersion>
          <OfficeVersion>16.0</OfficeVersion>
          <ApplicationVersion>16.0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2018-05-15T13:11:26Z</xd:SigningTime>
          <xd:SigningCertificate>
            <xd:Cert>
              <xd:CertDigest>
                <DigestMethod Algorithm="http://www.w3.org/2001/04/xmlenc#sha256"/>
                <DigestValue>KArvic9keKZHOphNge9vJ8biOWfU+dhq2HdLnJGvr3c=</DigestValue>
              </xd:CertDigest>
              <xd:IssuerSerial>
                <X509IssuerName>CN=NBG Class 2 INT Sub CA, DC=nbg, DC=ge</X509IssuerName>
                <X509SerialNumber>458892744644277649284347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 </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2018-05-15T13:00:44Z</dcterms:modified>
</cp:coreProperties>
</file>