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46290" windowHeight="1881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67" l="1"/>
  <c r="T14" i="67"/>
  <c r="T15" i="67"/>
  <c r="T16" i="67"/>
  <c r="T17" i="67"/>
  <c r="T18" i="67"/>
  <c r="T19" i="67"/>
  <c r="F10" i="40" l="1"/>
  <c r="G10" i="40" s="1"/>
  <c r="N19" i="63"/>
  <c r="M19" i="63"/>
  <c r="O19" i="63" s="1"/>
  <c r="D15" i="48" l="1"/>
  <c r="G17" i="50" l="1"/>
  <c r="F17" i="50"/>
  <c r="E17" i="50"/>
  <c r="D17" i="50"/>
  <c r="D22" i="50" s="1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2" i="67"/>
  <c r="L42" i="67"/>
  <c r="K42" i="67"/>
  <c r="J42" i="67"/>
  <c r="I42" i="67"/>
  <c r="H42" i="67"/>
  <c r="G42" i="67"/>
  <c r="F42" i="67"/>
  <c r="E42" i="67"/>
  <c r="D42" i="67"/>
  <c r="C42" i="67"/>
  <c r="N41" i="67"/>
  <c r="N40" i="67"/>
  <c r="N39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30" i="67"/>
  <c r="P29" i="67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C20" i="67"/>
  <c r="T12" i="67"/>
  <c r="T11" i="67"/>
  <c r="T10" i="67"/>
  <c r="T9" i="67"/>
  <c r="P33" i="67" l="1"/>
  <c r="C22" i="50"/>
  <c r="E22" i="48"/>
  <c r="T20" i="67"/>
  <c r="N42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<sst xmlns="http://schemas.openxmlformats.org/spreadsheetml/2006/main" count="314" uniqueCount="197">
  <si>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</si>
  <si>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</si>
  <si>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</si>
  <si>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</si>
  <si>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</si>
  <si>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</si>
  <si>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</si>
  <si>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</si>
  <si>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</si>
  <si>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</si>
  <si>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</si>
  <si>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</si>
  <si>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</si>
  <si>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</si>
  <si>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</si>
  <si>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</si>
  <si>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</si>
  <si>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</si>
  <si>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</si>
  <si>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</si>
  <si>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</si>
  <si>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</si>
  <si>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</si>
  <si>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</si>
  <si>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</si>
  <si>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</si>
  <si>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</si>
  <si>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</si>
  <si>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</si>
  <si>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</si>
  <si>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</si>
  <si>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</si>
  <si>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</si>
  <si>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</si>
  <si>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</si>
  <si>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</si>
  <si>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</si>
  <si>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</si>
  <si>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</si>
  <si>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</si>
  <si>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</si>
  <si>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</si>
  <si>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</si>
  <si>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</si>
  <si>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</si>
  <si>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</si>
  <si>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</si>
  <si>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</si>
  <si>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</si>
  <si>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</si>
  <si>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</si>
  <si>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</si>
  <si>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</si>
  <si>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</si>
  <si>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</si>
  <si>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</si>
  <si>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</si>
  <si>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</si>
  <si>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</si>
  <si>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</si>
  <si>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</si>
  <si>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</si>
  <si>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</si>
  <si>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</si>
  <si>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</si>
  <si>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</si>
  <si>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</si>
  <si>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</si>
  <si>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</si>
  <si>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</si>
  <si>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</si>
  <si>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</si>
  <si>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</si>
  <si>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</si>
  <si>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</si>
  <si>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</si>
  <si>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</si>
  <si>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</si>
  <si>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</si>
  <si>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</si>
  <si>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</si>
  <si>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</si>
  <si>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</si>
  <si>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</si>
  <si>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</si>
  <si>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</si>
  <si>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</si>
  <si>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</si>
  <si>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</si>
  <si>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</si>
  <si>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</si>
  <si>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</si>
  <si>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</si>
  <si>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</si>
  <si>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</si>
  <si>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</si>
  <si>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</si>
  <si>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</si>
  <si>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</si>
  <si>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</si>
  <si>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</si>
  <si>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</si>
  <si>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</si>
  <si>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</si>
  <si>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</si>
  <si>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</si>
  <si>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</si>
  <si>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</si>
  <si>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</si>
  <si>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</si>
  <si>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</si>
  <si>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</si>
  <si>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</si>
  <si>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</si>
  <si>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</si>
  <si>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</si>
  <si>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</si>
  <si>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</si>
  <si>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</si>
  <si>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</si>
  <si>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</si>
  <si>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</si>
  <si>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</si>
  <si>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</si>
  <si>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</si>
  <si>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</si>
  <si>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</si>
  <si>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</si>
  <si>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</si>
  <si>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</si>
  <si>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</si>
  <si>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</si>
  <si>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</si>
  <si>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</si>
  <si>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</si>
  <si>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</si>
  <si>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</si>
  <si>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</si>
  <si>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</si>
  <si>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</si>
  <si>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</si>
  <si>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</si>
  <si>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</si>
  <si>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</si>
  <si>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</si>
  <si>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</si>
  <si>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</si>
  <si>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</si>
  <si>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</si>
  <si>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</si>
  <si>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</si>
  <si>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</si>
  <si>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</si>
  <si>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Cartu Bank JSC</t>
  </si>
  <si>
    <t>Cash and cash equivalents</t>
  </si>
  <si>
    <t>Amounts due from credit institutions</t>
  </si>
  <si>
    <t>Loans to customers</t>
  </si>
  <si>
    <t>Investment securities</t>
  </si>
  <si>
    <t>Investments in subsidiary</t>
  </si>
  <si>
    <t>Property and equipment</t>
  </si>
  <si>
    <t>Right of use assets</t>
  </si>
  <si>
    <t>Intangible assets</t>
  </si>
  <si>
    <t>Income tax asset</t>
  </si>
  <si>
    <t>Deferred income tax asset</t>
  </si>
  <si>
    <t>Other assets</t>
  </si>
  <si>
    <t>Amounts due to credit institutions</t>
  </si>
  <si>
    <t>Amounts due to customers</t>
  </si>
  <si>
    <t>Provisions</t>
  </si>
  <si>
    <t>Current income tax liability</t>
  </si>
  <si>
    <t>Deferred income tax liability</t>
  </si>
  <si>
    <t>Lease liabilities</t>
  </si>
  <si>
    <t>Other liabilities</t>
  </si>
  <si>
    <t>Subordinated debt</t>
  </si>
  <si>
    <t>Share capital</t>
  </si>
  <si>
    <t>Additional paid–in capital</t>
  </si>
  <si>
    <t>Retained earnings</t>
  </si>
  <si>
    <t>Non–controlling interests</t>
  </si>
  <si>
    <t>In this category IFRS reports Cash, Cash balance with NBG, Correspondent Accounts with banks and receivables from partner organizations with maturities left up to 90 days</t>
  </si>
  <si>
    <t>IFRS reports receivables that is to be received in more than 90 days, but NBG reports total correspondents accounts</t>
  </si>
  <si>
    <t>IFRS report includes principal amount of loans, accrued total interest and penalties (on/off balance), wich is reduced by IFRS LLR. In contrast, NBG only includes Principal Amount of loans that is not past due for 30 days or more, and/or is not substandard, plus on balance acrued interest, minus NBG LLP.</t>
  </si>
  <si>
    <t>In Other Assets, both standards include Repossessed Assets, however IFRS considers Fair Value (LOCOM), NBG standard reports repossessed Assets at net value (corresponding assets reduced by reserves)</t>
  </si>
  <si>
    <t>This part shows the provisions on off-balance accounts</t>
  </si>
  <si>
    <t>IFRS reports the difference in Capital. For details please refer to the Annual Report</t>
  </si>
  <si>
    <t>Ltd Cartu Broker</t>
  </si>
  <si>
    <t>Brokerage</t>
  </si>
  <si>
    <t>Jsc Cartu Insurance</t>
  </si>
  <si>
    <t>Insuranceage</t>
  </si>
  <si>
    <t>JSC Georgian Securities Central Depository</t>
  </si>
  <si>
    <t>Securities</t>
  </si>
  <si>
    <t>JSC United Clearing Center</t>
  </si>
  <si>
    <t>Clearing</t>
  </si>
  <si>
    <t>Ltd Geoplast</t>
  </si>
  <si>
    <t>Manufacturing</t>
  </si>
  <si>
    <t>JSC United Financial Corporation</t>
  </si>
  <si>
    <t>Processing</t>
  </si>
  <si>
    <t>Ltd Investment Company Cartu Invest</t>
  </si>
  <si>
    <t>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</si>
</sst>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35" borderId="17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91" fillId="0" borderId="17" xfId="0" applyFont="1" applyBorder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4" fontId="6" fillId="0" borderId="0" xfId="8" applyNumberFormat="1" applyFont="1" applyAlignment="1">
      <alignment horizontal="left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4" fillId="75" borderId="14" xfId="20956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164" fontId="4" fillId="35" borderId="17" xfId="20956" applyNumberFormat="1" applyFont="1" applyFill="1" applyBorder="1" applyAlignment="1">
      <alignment horizontal="center" vertical="center"/>
    </xf>
    <xf numFmtId="164" fontId="4" fillId="35" borderId="18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vertical="center"/>
      <protection locked="0"/>
    </xf>
    <xf numFmtId="164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4" fontId="4" fillId="35" borderId="14" xfId="20956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164" fontId="4" fillId="0" borderId="4" xfId="20956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3" xfId="8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/>
    <xf numFmtId="164" fontId="91" fillId="0" borderId="2" xfId="20956" applyNumberFormat="1" applyFont="1" applyBorder="1" applyProtection="1">
      <protection locked="0"/>
    </xf>
    <xf numFmtId="164" fontId="91" fillId="0" borderId="14" xfId="20956" applyNumberFormat="1" applyFont="1" applyBorder="1" applyProtection="1">
      <protection locked="0"/>
    </xf>
    <xf numFmtId="164" fontId="91" fillId="0" borderId="17" xfId="20956" applyNumberFormat="1" applyFont="1" applyBorder="1" applyProtection="1">
      <protection locked="0"/>
    </xf>
    <xf numFmtId="164" fontId="91" fillId="0" borderId="18" xfId="20956" applyNumberFormat="1" applyFont="1" applyBorder="1" applyProtection="1">
      <protection locked="0"/>
    </xf>
    <xf numFmtId="164" fontId="91" fillId="0" borderId="2" xfId="20956" applyNumberFormat="1" applyFont="1" applyBorder="1"/>
    <xf numFmtId="164" fontId="91" fillId="0" borderId="17" xfId="20956" applyNumberFormat="1" applyFont="1" applyBorder="1"/>
    <xf numFmtId="193" fontId="94" fillId="0" borderId="2" xfId="0" applyNumberFormat="1" applyFont="1" applyBorder="1" applyAlignment="1" applyProtection="1">
      <alignment vertical="center" wrapText="1"/>
      <protection locked="0"/>
    </xf>
    <xf numFmtId="193" fontId="94" fillId="35" borderId="2" xfId="0" applyNumberFormat="1" applyFont="1" applyFill="1" applyBorder="1" applyAlignment="1">
      <alignment vertical="center" wrapText="1"/>
    </xf>
    <xf numFmtId="193" fontId="94" fillId="0" borderId="2" xfId="0" applyNumberFormat="1" applyFont="1" applyBorder="1" applyAlignment="1" applyProtection="1">
      <alignment horizontal="center" vertical="center" wrapText="1"/>
      <protection locked="0"/>
    </xf>
    <xf numFmtId="193" fontId="94" fillId="35" borderId="2" xfId="0" applyNumberFormat="1" applyFont="1" applyFill="1" applyBorder="1" applyAlignment="1">
      <alignment horizontal="right" vertical="center" wrapText="1"/>
    </xf>
    <xf numFmtId="193" fontId="94" fillId="0" borderId="2" xfId="0" applyNumberFormat="1" applyFont="1" applyBorder="1" applyAlignment="1" applyProtection="1">
      <alignment horizontal="right" vertical="center" wrapText="1"/>
      <protection locked="0"/>
    </xf>
    <xf numFmtId="193" fontId="94" fillId="35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1" sqref="B31"/>
    </sheetView>
  </sheetViews>
  <sheetFormatPr defaultRowHeight="15"/>
  <cols>
    <col min="1" max="1" width="9.7109375" style="34" bestFit="1" customWidth="1"/>
    <col min="2" max="2" width="128.7109375" style="28" bestFit="1" customWidth="1"/>
    <col min="3" max="3" width="39.42578125" customWidth="1"/>
  </cols>
  <sheetData>
    <row r="1" spans="1:3" s="1" customFormat="1" ht="15.75">
      <c r="A1" s="32" t="s">
        <v>18</v>
      </c>
      <c r="B1" s="45" t="s">
        <v>20</v>
      </c>
      <c r="C1" s="27"/>
    </row>
    <row r="2" spans="1:3" s="29" customFormat="1">
      <c r="A2" s="33">
        <v>20</v>
      </c>
      <c r="B2" s="30" t="s">
        <v>22</v>
      </c>
      <c r="C2" s="11"/>
    </row>
    <row r="3" spans="1:3" s="29" customFormat="1">
      <c r="A3" s="33">
        <v>21</v>
      </c>
      <c r="B3" s="30" t="s">
        <v>19</v>
      </c>
    </row>
    <row r="4" spans="1:3" s="29" customFormat="1">
      <c r="A4" s="33">
        <v>22</v>
      </c>
      <c r="B4" s="30" t="s">
        <v>21</v>
      </c>
    </row>
    <row r="5" spans="1:3" s="29" customFormat="1">
      <c r="A5" s="33">
        <v>23</v>
      </c>
      <c r="B5" s="30" t="s">
        <v>23</v>
      </c>
    </row>
    <row r="6" spans="1:3" s="29" customFormat="1">
      <c r="A6" s="33">
        <v>24</v>
      </c>
      <c r="B6" s="30" t="s">
        <v>24</v>
      </c>
      <c r="C6" s="2"/>
    </row>
    <row r="7" spans="1:3" s="29" customFormat="1">
      <c r="A7" s="33">
        <v>25</v>
      </c>
      <c r="B7" s="30" t="s">
        <v>25</v>
      </c>
    </row>
    <row r="8" spans="1:3" s="29" customFormat="1">
      <c r="A8" s="33">
        <v>26</v>
      </c>
      <c r="B8" s="30" t="s">
        <v>133</v>
      </c>
    </row>
    <row r="9" spans="1:3" s="29" customFormat="1">
      <c r="A9" s="33">
        <v>27</v>
      </c>
      <c r="B9" s="30" t="s">
        <v>26</v>
      </c>
    </row>
    <row r="10" spans="1:3" s="1" customFormat="1">
      <c r="A10" s="35"/>
      <c r="B10" s="28"/>
      <c r="C10" s="27"/>
    </row>
    <row r="11" spans="1:3" s="1" customFormat="1" ht="30">
      <c r="A11" s="35"/>
      <c r="B11" s="166" t="s">
        <v>152</v>
      </c>
      <c r="C11" s="27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5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56" sqref="B56"/>
    </sheetView>
  </sheetViews>
  <sheetFormatPr defaultColWidth="9.140625"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2" style="2" bestFit="1" customWidth="1"/>
    <col min="8" max="8" width="12" style="2" customWidth="1"/>
    <col min="9" max="9" width="12" style="2" bestFit="1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2" style="2" bestFit="1" customWidth="1"/>
    <col min="16" max="16" width="13.5703125" style="2" bestFit="1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4" t="s">
        <v>27</v>
      </c>
      <c r="B1" s="36" t="s">
        <v>153</v>
      </c>
    </row>
    <row r="2" spans="1:20" s="5" customFormat="1" ht="15.75" customHeight="1">
      <c r="A2" s="5" t="s">
        <v>28</v>
      </c>
      <c r="B2" s="169">
        <v>43830</v>
      </c>
    </row>
    <row r="3" spans="1:20">
      <c r="A3" s="21"/>
      <c r="B3" s="36"/>
      <c r="C3" s="11"/>
      <c r="D3" s="11"/>
      <c r="E3" s="6"/>
      <c r="F3" s="7"/>
    </row>
    <row r="4" spans="1:20" ht="13.5" thickBot="1">
      <c r="A4" s="37" t="s">
        <v>149</v>
      </c>
      <c r="B4" s="214" t="s">
        <v>22</v>
      </c>
      <c r="C4" s="215"/>
      <c r="D4" s="11"/>
      <c r="E4" s="6"/>
      <c r="F4" s="7"/>
    </row>
    <row r="5" spans="1:20">
      <c r="A5" s="38"/>
      <c r="B5" s="39" t="s">
        <v>0</v>
      </c>
      <c r="C5" s="22" t="s">
        <v>1</v>
      </c>
      <c r="D5" s="23" t="s">
        <v>2</v>
      </c>
      <c r="E5" s="16" t="s">
        <v>3</v>
      </c>
      <c r="F5" s="16" t="s">
        <v>4</v>
      </c>
      <c r="G5" s="205" t="s">
        <v>8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1:20" ht="16.899999999999999" customHeight="1">
      <c r="A6" s="216"/>
      <c r="B6" s="218" t="s">
        <v>64</v>
      </c>
      <c r="C6" s="200" t="s">
        <v>65</v>
      </c>
      <c r="D6" s="200" t="s">
        <v>66</v>
      </c>
      <c r="E6" s="200" t="s">
        <v>67</v>
      </c>
      <c r="F6" s="200" t="s">
        <v>68</v>
      </c>
      <c r="G6" s="219" t="s">
        <v>69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</row>
    <row r="7" spans="1:20" ht="14.45" customHeight="1">
      <c r="A7" s="216"/>
      <c r="B7" s="218"/>
      <c r="C7" s="201"/>
      <c r="D7" s="201"/>
      <c r="E7" s="201"/>
      <c r="F7" s="201"/>
      <c r="G7" s="18">
        <v>1</v>
      </c>
      <c r="H7" s="46">
        <v>2</v>
      </c>
      <c r="I7" s="46">
        <v>3</v>
      </c>
      <c r="J7" s="46">
        <v>4</v>
      </c>
      <c r="K7" s="46">
        <v>5</v>
      </c>
      <c r="L7" s="46">
        <v>6.1</v>
      </c>
      <c r="M7" s="46">
        <v>6.2</v>
      </c>
      <c r="N7" s="46">
        <v>6</v>
      </c>
      <c r="O7" s="46">
        <v>7</v>
      </c>
      <c r="P7" s="46">
        <v>8</v>
      </c>
      <c r="Q7" s="46">
        <v>9</v>
      </c>
      <c r="R7" s="46">
        <v>10</v>
      </c>
      <c r="S7" s="46">
        <v>11</v>
      </c>
      <c r="T7" s="47">
        <v>12</v>
      </c>
    </row>
    <row r="8" spans="1:20" ht="98.25">
      <c r="A8" s="216"/>
      <c r="B8" s="218"/>
      <c r="C8" s="202"/>
      <c r="D8" s="202"/>
      <c r="E8" s="202"/>
      <c r="F8" s="202"/>
      <c r="G8" s="154" t="s">
        <v>70</v>
      </c>
      <c r="H8" s="155" t="s">
        <v>71</v>
      </c>
      <c r="I8" s="155" t="s">
        <v>72</v>
      </c>
      <c r="J8" s="155" t="s">
        <v>73</v>
      </c>
      <c r="K8" s="155" t="s">
        <v>74</v>
      </c>
      <c r="L8" s="56" t="s">
        <v>75</v>
      </c>
      <c r="M8" s="155" t="s">
        <v>76</v>
      </c>
      <c r="N8" s="155" t="s">
        <v>77</v>
      </c>
      <c r="O8" s="17" t="s">
        <v>78</v>
      </c>
      <c r="P8" s="17" t="s">
        <v>79</v>
      </c>
      <c r="Q8" s="155" t="s">
        <v>80</v>
      </c>
      <c r="R8" s="155" t="s">
        <v>81</v>
      </c>
      <c r="S8" s="155" t="s">
        <v>82</v>
      </c>
      <c r="T8" s="155" t="s">
        <v>83</v>
      </c>
    </row>
    <row r="9" spans="1:20">
      <c r="A9" s="41"/>
      <c r="B9" s="43" t="s">
        <v>154</v>
      </c>
      <c r="C9" s="170">
        <v>147598186.86000001</v>
      </c>
      <c r="D9" s="170">
        <v>147469326.61713412</v>
      </c>
      <c r="E9" s="170">
        <v>16959261</v>
      </c>
      <c r="F9" s="42">
        <v>1</v>
      </c>
      <c r="G9" s="170">
        <v>16959261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2">
        <f>SUM(G9:K9,N9:S9)</f>
        <v>16959261</v>
      </c>
    </row>
    <row r="10" spans="1:20" ht="25.5">
      <c r="A10" s="41"/>
      <c r="B10" s="43" t="s">
        <v>155</v>
      </c>
      <c r="C10" s="170">
        <v>168904651.21000001</v>
      </c>
      <c r="D10" s="170">
        <v>168256186.51995048</v>
      </c>
      <c r="E10" s="170">
        <v>299080603</v>
      </c>
      <c r="F10" s="42">
        <v>2</v>
      </c>
      <c r="G10" s="170"/>
      <c r="H10" s="170">
        <v>167480616</v>
      </c>
      <c r="I10" s="170">
        <v>131599987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2">
        <f>SUM(G10:K10,N10:S10)</f>
        <v>299080603</v>
      </c>
    </row>
    <row r="11" spans="1:20">
      <c r="A11" s="41"/>
      <c r="B11" s="43" t="s">
        <v>156</v>
      </c>
      <c r="C11" s="170">
        <v>879329299.70000005</v>
      </c>
      <c r="D11" s="170">
        <v>879329299.69953895</v>
      </c>
      <c r="E11" s="171">
        <v>801029594</v>
      </c>
      <c r="F11" s="42">
        <v>3</v>
      </c>
      <c r="G11" s="170"/>
      <c r="H11" s="170"/>
      <c r="I11" s="170"/>
      <c r="J11" s="170"/>
      <c r="K11" s="170"/>
      <c r="L11" s="170">
        <v>917791047</v>
      </c>
      <c r="M11" s="170">
        <v>-126048531</v>
      </c>
      <c r="N11" s="170">
        <v>791742516</v>
      </c>
      <c r="O11" s="170">
        <v>9287078</v>
      </c>
      <c r="P11" s="170"/>
      <c r="Q11" s="170"/>
      <c r="R11" s="170"/>
      <c r="S11" s="170"/>
      <c r="T11" s="172">
        <f t="shared" ref="T11:T19" si="0">SUM(G11:K11,N11:S11)</f>
        <v>801029594</v>
      </c>
    </row>
    <row r="12" spans="1:20">
      <c r="A12" s="41"/>
      <c r="B12" s="43" t="s">
        <v>157</v>
      </c>
      <c r="C12" s="170">
        <v>42526079.549999997</v>
      </c>
      <c r="D12" s="170">
        <v>42523354.552770942</v>
      </c>
      <c r="E12" s="171">
        <v>42528494</v>
      </c>
      <c r="F12" s="42"/>
      <c r="G12" s="170"/>
      <c r="H12" s="170"/>
      <c r="I12" s="170"/>
      <c r="J12" s="170"/>
      <c r="K12" s="170">
        <v>41954259</v>
      </c>
      <c r="L12" s="170"/>
      <c r="M12" s="170"/>
      <c r="N12" s="170"/>
      <c r="O12" s="170">
        <v>574235</v>
      </c>
      <c r="P12" s="170"/>
      <c r="Q12" s="170"/>
      <c r="R12" s="170"/>
      <c r="S12" s="170"/>
      <c r="T12" s="172">
        <f t="shared" si="0"/>
        <v>42528494</v>
      </c>
    </row>
    <row r="13" spans="1:20">
      <c r="A13" s="41"/>
      <c r="B13" s="43" t="s">
        <v>158</v>
      </c>
      <c r="C13" s="170">
        <v>0</v>
      </c>
      <c r="D13" s="170">
        <v>7311874.0525999991</v>
      </c>
      <c r="E13" s="171">
        <v>6442196</v>
      </c>
      <c r="F13" s="42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>
        <v>6442196</v>
      </c>
      <c r="R13" s="170"/>
      <c r="S13" s="170"/>
      <c r="T13" s="172">
        <f t="shared" si="0"/>
        <v>6442196</v>
      </c>
    </row>
    <row r="14" spans="1:20">
      <c r="A14" s="41"/>
      <c r="B14" s="43" t="s">
        <v>159</v>
      </c>
      <c r="C14" s="170">
        <v>13020434.23</v>
      </c>
      <c r="D14" s="170">
        <v>12885958.939999999</v>
      </c>
      <c r="E14" s="171">
        <v>13764631.460000105</v>
      </c>
      <c r="F14" s="42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>
        <v>13764631.460000105</v>
      </c>
      <c r="S14" s="170"/>
      <c r="T14" s="172">
        <f t="shared" si="0"/>
        <v>13764631.460000105</v>
      </c>
    </row>
    <row r="15" spans="1:20">
      <c r="A15" s="41"/>
      <c r="B15" s="43" t="s">
        <v>160</v>
      </c>
      <c r="C15" s="170">
        <v>5436440.2699999996</v>
      </c>
      <c r="D15" s="170">
        <v>4844669.6379022188</v>
      </c>
      <c r="E15" s="171">
        <v>5705847</v>
      </c>
      <c r="F15" s="42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>
        <v>5705847</v>
      </c>
      <c r="T15" s="172">
        <f t="shared" si="0"/>
        <v>5705847</v>
      </c>
    </row>
    <row r="16" spans="1:20">
      <c r="A16" s="41"/>
      <c r="B16" s="43" t="s">
        <v>161</v>
      </c>
      <c r="C16" s="170">
        <v>4394834.8</v>
      </c>
      <c r="D16" s="170">
        <v>4373878.54</v>
      </c>
      <c r="E16" s="171">
        <v>4373878.54</v>
      </c>
      <c r="F16" s="42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>
        <v>4373878.54</v>
      </c>
      <c r="S16" s="170"/>
      <c r="T16" s="172">
        <f t="shared" si="0"/>
        <v>4373878.54</v>
      </c>
    </row>
    <row r="17" spans="1:20">
      <c r="A17" s="41"/>
      <c r="B17" s="43" t="s">
        <v>162</v>
      </c>
      <c r="C17" s="170">
        <v>2310654.0099999998</v>
      </c>
      <c r="D17" s="170">
        <v>2310654.0099999998</v>
      </c>
      <c r="E17" s="171">
        <v>4194902</v>
      </c>
      <c r="F17" s="42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>
        <v>4194902</v>
      </c>
      <c r="T17" s="172">
        <f t="shared" si="0"/>
        <v>4194902</v>
      </c>
    </row>
    <row r="18" spans="1:20">
      <c r="A18" s="41"/>
      <c r="B18" s="43" t="s">
        <v>163</v>
      </c>
      <c r="C18" s="170">
        <v>333217.99</v>
      </c>
      <c r="D18" s="170">
        <v>0</v>
      </c>
      <c r="E18" s="171">
        <v>6801674</v>
      </c>
      <c r="F18" s="42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>
        <v>6801674</v>
      </c>
      <c r="T18" s="172">
        <f t="shared" si="0"/>
        <v>6801674</v>
      </c>
    </row>
    <row r="19" spans="1:20">
      <c r="A19" s="41"/>
      <c r="B19" s="43" t="s">
        <v>164</v>
      </c>
      <c r="C19" s="170">
        <v>73033663.730000004</v>
      </c>
      <c r="D19" s="170">
        <v>66023638.247822918</v>
      </c>
      <c r="E19" s="171">
        <v>19495871</v>
      </c>
      <c r="F19" s="42">
        <v>4</v>
      </c>
      <c r="G19" s="170"/>
      <c r="H19" s="170"/>
      <c r="I19" s="170"/>
      <c r="J19" s="170"/>
      <c r="K19" s="170"/>
      <c r="L19" s="170"/>
      <c r="M19" s="170"/>
      <c r="N19" s="170"/>
      <c r="O19" s="170">
        <v>93802</v>
      </c>
      <c r="P19" s="170">
        <v>14339254</v>
      </c>
      <c r="Q19" s="170"/>
      <c r="R19" s="170"/>
      <c r="S19" s="170">
        <v>5062815</v>
      </c>
      <c r="T19" s="172">
        <f t="shared" si="0"/>
        <v>19495871</v>
      </c>
    </row>
    <row r="20" spans="1:20" ht="13.5" thickBot="1">
      <c r="A20" s="15"/>
      <c r="B20" s="173" t="s">
        <v>84</v>
      </c>
      <c r="C20" s="40">
        <f t="shared" ref="C20:T20" si="1">SUM(C9:C19)</f>
        <v>1336887462.3499999</v>
      </c>
      <c r="D20" s="40">
        <f t="shared" si="1"/>
        <v>1335328840.8177197</v>
      </c>
      <c r="E20" s="40">
        <f t="shared" si="1"/>
        <v>1220376952</v>
      </c>
      <c r="F20" s="40">
        <f t="shared" si="1"/>
        <v>10</v>
      </c>
      <c r="G20" s="174">
        <f t="shared" si="1"/>
        <v>16959261</v>
      </c>
      <c r="H20" s="174">
        <f t="shared" si="1"/>
        <v>167480616</v>
      </c>
      <c r="I20" s="174">
        <f t="shared" si="1"/>
        <v>131599987</v>
      </c>
      <c r="J20" s="174">
        <f t="shared" si="1"/>
        <v>0</v>
      </c>
      <c r="K20" s="174">
        <f t="shared" si="1"/>
        <v>41954259</v>
      </c>
      <c r="L20" s="174">
        <f t="shared" si="1"/>
        <v>917791047</v>
      </c>
      <c r="M20" s="174">
        <f t="shared" si="1"/>
        <v>-126048531</v>
      </c>
      <c r="N20" s="174">
        <f t="shared" si="1"/>
        <v>791742516</v>
      </c>
      <c r="O20" s="174">
        <f t="shared" si="1"/>
        <v>9955115</v>
      </c>
      <c r="P20" s="174">
        <f t="shared" si="1"/>
        <v>14339254</v>
      </c>
      <c r="Q20" s="174">
        <f t="shared" si="1"/>
        <v>6442196</v>
      </c>
      <c r="R20" s="174">
        <f t="shared" si="1"/>
        <v>18138510.000000104</v>
      </c>
      <c r="S20" s="174">
        <f t="shared" si="1"/>
        <v>21765238</v>
      </c>
      <c r="T20" s="175">
        <f t="shared" si="1"/>
        <v>1220376952</v>
      </c>
    </row>
    <row r="21" spans="1:20">
      <c r="A21" s="14"/>
      <c r="B21" s="16" t="s">
        <v>0</v>
      </c>
      <c r="C21" s="22" t="s">
        <v>1</v>
      </c>
      <c r="D21" s="23" t="s">
        <v>2</v>
      </c>
      <c r="E21" s="16" t="s">
        <v>3</v>
      </c>
      <c r="F21" s="16" t="s">
        <v>4</v>
      </c>
      <c r="G21" s="205" t="s">
        <v>8</v>
      </c>
      <c r="H21" s="205"/>
      <c r="I21" s="205"/>
      <c r="J21" s="205"/>
      <c r="K21" s="205"/>
      <c r="L21" s="205"/>
      <c r="M21" s="205"/>
      <c r="N21" s="205"/>
      <c r="O21" s="205"/>
      <c r="P21" s="206"/>
    </row>
    <row r="22" spans="1:20" ht="14.45" customHeight="1">
      <c r="A22" s="217"/>
      <c r="B22" s="207" t="s">
        <v>85</v>
      </c>
      <c r="C22" s="210" t="s">
        <v>65</v>
      </c>
      <c r="D22" s="210" t="s">
        <v>66</v>
      </c>
      <c r="E22" s="210" t="s">
        <v>86</v>
      </c>
      <c r="F22" s="200" t="s">
        <v>68</v>
      </c>
      <c r="G22" s="203" t="s">
        <v>69</v>
      </c>
      <c r="H22" s="203"/>
      <c r="I22" s="203"/>
      <c r="J22" s="203"/>
      <c r="K22" s="203"/>
      <c r="L22" s="203"/>
      <c r="M22" s="203"/>
      <c r="N22" s="203"/>
      <c r="O22" s="203"/>
      <c r="P22" s="204"/>
    </row>
    <row r="23" spans="1:20" ht="14.45" customHeight="1">
      <c r="A23" s="217"/>
      <c r="B23" s="208"/>
      <c r="C23" s="210"/>
      <c r="D23" s="210"/>
      <c r="E23" s="210"/>
      <c r="F23" s="201"/>
      <c r="G23" s="19">
        <v>13</v>
      </c>
      <c r="H23" s="20">
        <v>14</v>
      </c>
      <c r="I23" s="20">
        <v>15</v>
      </c>
      <c r="J23" s="20">
        <v>16</v>
      </c>
      <c r="K23" s="20">
        <v>17</v>
      </c>
      <c r="L23" s="20">
        <v>18</v>
      </c>
      <c r="M23" s="20">
        <v>19</v>
      </c>
      <c r="N23" s="20">
        <v>20</v>
      </c>
      <c r="O23" s="20">
        <v>21</v>
      </c>
      <c r="P23" s="26">
        <v>22</v>
      </c>
    </row>
    <row r="24" spans="1:20" ht="100.15" customHeight="1">
      <c r="A24" s="217"/>
      <c r="B24" s="209"/>
      <c r="C24" s="210"/>
      <c r="D24" s="210"/>
      <c r="E24" s="210"/>
      <c r="F24" s="202"/>
      <c r="G24" s="154" t="s">
        <v>87</v>
      </c>
      <c r="H24" s="155" t="s">
        <v>88</v>
      </c>
      <c r="I24" s="155" t="s">
        <v>89</v>
      </c>
      <c r="J24" s="155" t="s">
        <v>90</v>
      </c>
      <c r="K24" s="155" t="s">
        <v>91</v>
      </c>
      <c r="L24" s="155" t="s">
        <v>92</v>
      </c>
      <c r="M24" s="17" t="s">
        <v>93</v>
      </c>
      <c r="N24" s="17" t="s">
        <v>94</v>
      </c>
      <c r="O24" s="17" t="s">
        <v>95</v>
      </c>
      <c r="P24" s="24" t="s">
        <v>96</v>
      </c>
    </row>
    <row r="25" spans="1:20" ht="25.5">
      <c r="A25" s="9"/>
      <c r="B25" s="43" t="s">
        <v>165</v>
      </c>
      <c r="C25" s="170">
        <v>12949.7</v>
      </c>
      <c r="D25" s="176">
        <v>12949.699999999999</v>
      </c>
      <c r="E25" s="176">
        <v>152399</v>
      </c>
      <c r="F25" s="44"/>
      <c r="G25" s="176">
        <v>152399</v>
      </c>
      <c r="H25" s="177"/>
      <c r="I25" s="177"/>
      <c r="J25" s="177"/>
      <c r="K25" s="177"/>
      <c r="L25" s="177"/>
      <c r="M25" s="177"/>
      <c r="N25" s="177"/>
      <c r="O25" s="177"/>
      <c r="P25" s="178">
        <f t="shared" ref="P25:P32" si="2">SUM(G25:O25)</f>
        <v>152399</v>
      </c>
    </row>
    <row r="26" spans="1:20">
      <c r="A26" s="9"/>
      <c r="B26" s="43" t="s">
        <v>166</v>
      </c>
      <c r="C26" s="170">
        <v>778274099.09000003</v>
      </c>
      <c r="D26" s="176">
        <v>786371211.48529994</v>
      </c>
      <c r="E26" s="176">
        <v>786928685</v>
      </c>
      <c r="F26" s="42"/>
      <c r="G26" s="176"/>
      <c r="H26" s="176">
        <v>373077517</v>
      </c>
      <c r="I26" s="176">
        <v>65575368</v>
      </c>
      <c r="J26" s="176">
        <v>341752956</v>
      </c>
      <c r="K26" s="176"/>
      <c r="L26" s="176"/>
      <c r="M26" s="176">
        <v>6522844</v>
      </c>
      <c r="N26" s="176"/>
      <c r="O26" s="176"/>
      <c r="P26" s="178">
        <f t="shared" si="2"/>
        <v>786928685</v>
      </c>
    </row>
    <row r="27" spans="1:20">
      <c r="A27" s="9"/>
      <c r="B27" s="43" t="s">
        <v>167</v>
      </c>
      <c r="C27" s="170">
        <v>3188386.23</v>
      </c>
      <c r="D27" s="176">
        <v>3187986.2323887795</v>
      </c>
      <c r="E27" s="176">
        <v>996977</v>
      </c>
      <c r="F27" s="42">
        <v>5</v>
      </c>
      <c r="G27" s="176"/>
      <c r="H27" s="176"/>
      <c r="I27" s="176"/>
      <c r="J27" s="176"/>
      <c r="K27" s="176"/>
      <c r="L27" s="176"/>
      <c r="M27" s="176"/>
      <c r="N27" s="176">
        <v>996977</v>
      </c>
      <c r="O27" s="176"/>
      <c r="P27" s="178">
        <f t="shared" si="2"/>
        <v>996977</v>
      </c>
    </row>
    <row r="28" spans="1:20">
      <c r="A28" s="9"/>
      <c r="B28" s="43" t="s">
        <v>168</v>
      </c>
      <c r="C28" s="170">
        <v>1649554.5</v>
      </c>
      <c r="D28" s="176">
        <v>1649654.5</v>
      </c>
      <c r="E28" s="176">
        <v>1649654</v>
      </c>
      <c r="F28" s="42"/>
      <c r="G28" s="176"/>
      <c r="H28" s="176"/>
      <c r="I28" s="176"/>
      <c r="J28" s="176"/>
      <c r="K28" s="176"/>
      <c r="L28" s="176"/>
      <c r="M28" s="176"/>
      <c r="N28" s="176">
        <v>1649654</v>
      </c>
      <c r="O28" s="176"/>
      <c r="P28" s="178">
        <f t="shared" si="2"/>
        <v>1649654</v>
      </c>
    </row>
    <row r="29" spans="1:20">
      <c r="A29" s="9"/>
      <c r="B29" s="43" t="s">
        <v>169</v>
      </c>
      <c r="C29" s="170">
        <v>7787226.0700000003</v>
      </c>
      <c r="D29" s="176">
        <v>7786926.0653168103</v>
      </c>
      <c r="E29" s="176">
        <v>0</v>
      </c>
      <c r="F29" s="42"/>
      <c r="G29" s="176"/>
      <c r="H29" s="176"/>
      <c r="I29" s="176"/>
      <c r="J29" s="176"/>
      <c r="K29" s="176"/>
      <c r="L29" s="176"/>
      <c r="M29" s="176"/>
      <c r="N29" s="176"/>
      <c r="O29" s="176"/>
      <c r="P29" s="178">
        <f t="shared" si="2"/>
        <v>0</v>
      </c>
    </row>
    <row r="30" spans="1:20">
      <c r="A30" s="9"/>
      <c r="B30" s="43" t="s">
        <v>170</v>
      </c>
      <c r="C30" s="170">
        <v>5680474.5499999998</v>
      </c>
      <c r="D30" s="176">
        <v>5060369.5861879298</v>
      </c>
      <c r="E30" s="176">
        <v>5964884</v>
      </c>
      <c r="F30" s="42"/>
      <c r="G30" s="176"/>
      <c r="H30" s="176"/>
      <c r="I30" s="176"/>
      <c r="J30" s="176"/>
      <c r="K30" s="176"/>
      <c r="L30" s="176"/>
      <c r="M30" s="176"/>
      <c r="N30" s="176">
        <v>5964884</v>
      </c>
      <c r="O30" s="176"/>
      <c r="P30" s="178">
        <f t="shared" si="2"/>
        <v>5964884</v>
      </c>
    </row>
    <row r="31" spans="1:20">
      <c r="A31" s="9"/>
      <c r="B31" s="43" t="s">
        <v>171</v>
      </c>
      <c r="C31" s="170">
        <v>10363929.92</v>
      </c>
      <c r="D31" s="176">
        <v>2504617.8602999998</v>
      </c>
      <c r="E31" s="176">
        <v>3751985</v>
      </c>
      <c r="F31" s="42"/>
      <c r="G31" s="176"/>
      <c r="H31" s="176"/>
      <c r="I31" s="176"/>
      <c r="J31" s="176"/>
      <c r="K31" s="176"/>
      <c r="L31" s="176"/>
      <c r="M31" s="176">
        <v>67237</v>
      </c>
      <c r="N31" s="176">
        <v>3684748</v>
      </c>
      <c r="O31" s="176"/>
      <c r="P31" s="178">
        <f t="shared" si="2"/>
        <v>3751985</v>
      </c>
    </row>
    <row r="32" spans="1:20">
      <c r="A32" s="9"/>
      <c r="B32" s="43" t="s">
        <v>172</v>
      </c>
      <c r="C32" s="170">
        <v>206500054.34999999</v>
      </c>
      <c r="D32" s="176">
        <v>206500054.34831327</v>
      </c>
      <c r="E32" s="176">
        <v>216923537</v>
      </c>
      <c r="F32" s="42">
        <v>6</v>
      </c>
      <c r="G32" s="176"/>
      <c r="H32" s="176"/>
      <c r="I32" s="176"/>
      <c r="J32" s="176"/>
      <c r="K32" s="176"/>
      <c r="L32" s="176"/>
      <c r="M32" s="176">
        <v>125417</v>
      </c>
      <c r="N32" s="176"/>
      <c r="O32" s="176">
        <v>216798120</v>
      </c>
      <c r="P32" s="178">
        <f t="shared" si="2"/>
        <v>216923537</v>
      </c>
    </row>
    <row r="33" spans="1:18" ht="13.5" thickBot="1">
      <c r="A33" s="15"/>
      <c r="B33" s="179" t="s">
        <v>97</v>
      </c>
      <c r="C33" s="174">
        <f t="shared" ref="C33:P33" si="3">SUM(C25:C32)</f>
        <v>1013456674.4100001</v>
      </c>
      <c r="D33" s="174">
        <f t="shared" si="3"/>
        <v>1013073769.7778068</v>
      </c>
      <c r="E33" s="174">
        <f t="shared" si="3"/>
        <v>1016368121</v>
      </c>
      <c r="F33" s="40">
        <f t="shared" si="3"/>
        <v>11</v>
      </c>
      <c r="G33" s="174">
        <f t="shared" si="3"/>
        <v>152399</v>
      </c>
      <c r="H33" s="174">
        <f t="shared" si="3"/>
        <v>373077517</v>
      </c>
      <c r="I33" s="174">
        <f t="shared" si="3"/>
        <v>65575368</v>
      </c>
      <c r="J33" s="174">
        <f t="shared" si="3"/>
        <v>341752956</v>
      </c>
      <c r="K33" s="174">
        <f t="shared" si="3"/>
        <v>0</v>
      </c>
      <c r="L33" s="174">
        <f t="shared" si="3"/>
        <v>0</v>
      </c>
      <c r="M33" s="174">
        <f t="shared" si="3"/>
        <v>6715498</v>
      </c>
      <c r="N33" s="174">
        <f t="shared" si="3"/>
        <v>12296263</v>
      </c>
      <c r="O33" s="174">
        <f t="shared" si="3"/>
        <v>216798120</v>
      </c>
      <c r="P33" s="175">
        <f t="shared" si="3"/>
        <v>1016368121</v>
      </c>
    </row>
    <row r="34" spans="1:18">
      <c r="A34" s="14"/>
      <c r="B34" s="16" t="s">
        <v>0</v>
      </c>
      <c r="C34" s="22" t="s">
        <v>1</v>
      </c>
      <c r="D34" s="23" t="s">
        <v>2</v>
      </c>
      <c r="E34" s="16" t="s">
        <v>3</v>
      </c>
      <c r="F34" s="16" t="s">
        <v>4</v>
      </c>
      <c r="G34" s="205" t="s">
        <v>8</v>
      </c>
      <c r="H34" s="205"/>
      <c r="I34" s="205"/>
      <c r="J34" s="205"/>
      <c r="K34" s="205"/>
      <c r="L34" s="205"/>
      <c r="M34" s="205"/>
      <c r="N34" s="206"/>
    </row>
    <row r="35" spans="1:18" ht="40.15" customHeight="1">
      <c r="A35" s="217"/>
      <c r="B35" s="207" t="s">
        <v>98</v>
      </c>
      <c r="C35" s="210" t="s">
        <v>65</v>
      </c>
      <c r="D35" s="210" t="s">
        <v>66</v>
      </c>
      <c r="E35" s="200" t="s">
        <v>86</v>
      </c>
      <c r="F35" s="210" t="s">
        <v>68</v>
      </c>
      <c r="G35" s="211" t="s">
        <v>69</v>
      </c>
      <c r="H35" s="212"/>
      <c r="I35" s="212"/>
      <c r="J35" s="212"/>
      <c r="K35" s="212"/>
      <c r="L35" s="212"/>
      <c r="M35" s="212"/>
      <c r="N35" s="213"/>
    </row>
    <row r="36" spans="1:18" ht="13.9" customHeight="1">
      <c r="A36" s="217"/>
      <c r="B36" s="208"/>
      <c r="C36" s="210"/>
      <c r="D36" s="210"/>
      <c r="E36" s="201"/>
      <c r="F36" s="210"/>
      <c r="G36" s="8">
        <v>23</v>
      </c>
      <c r="H36" s="8">
        <v>24</v>
      </c>
      <c r="I36" s="8">
        <v>25</v>
      </c>
      <c r="J36" s="8">
        <v>26</v>
      </c>
      <c r="K36" s="8">
        <v>27</v>
      </c>
      <c r="L36" s="8">
        <v>28</v>
      </c>
      <c r="M36" s="8">
        <v>29</v>
      </c>
      <c r="N36" s="25">
        <v>30</v>
      </c>
      <c r="P36" s="21"/>
      <c r="Q36" s="21"/>
      <c r="R36" s="21"/>
    </row>
    <row r="37" spans="1:18" ht="102" customHeight="1">
      <c r="A37" s="217"/>
      <c r="B37" s="209"/>
      <c r="C37" s="210"/>
      <c r="D37" s="210"/>
      <c r="E37" s="202"/>
      <c r="F37" s="210"/>
      <c r="G37" s="155" t="s">
        <v>99</v>
      </c>
      <c r="H37" s="155" t="s">
        <v>100</v>
      </c>
      <c r="I37" s="155" t="s">
        <v>101</v>
      </c>
      <c r="J37" s="155" t="s">
        <v>102</v>
      </c>
      <c r="K37" s="155" t="s">
        <v>103</v>
      </c>
      <c r="L37" s="155" t="s">
        <v>104</v>
      </c>
      <c r="M37" s="155" t="s">
        <v>105</v>
      </c>
      <c r="N37" s="155" t="s">
        <v>139</v>
      </c>
      <c r="P37" s="21"/>
      <c r="Q37" s="21"/>
      <c r="R37" s="21"/>
    </row>
    <row r="38" spans="1:18">
      <c r="A38" s="9"/>
      <c r="B38" s="43" t="s">
        <v>173</v>
      </c>
      <c r="C38" s="170">
        <v>114430000</v>
      </c>
      <c r="D38" s="176">
        <v>114430000</v>
      </c>
      <c r="E38" s="176">
        <v>114430000</v>
      </c>
      <c r="F38" s="180"/>
      <c r="G38" s="176">
        <v>114430000</v>
      </c>
      <c r="H38" s="176"/>
      <c r="I38" s="176"/>
      <c r="J38" s="176"/>
      <c r="K38" s="176"/>
      <c r="L38" s="176"/>
      <c r="M38" s="176"/>
      <c r="N38" s="178">
        <f t="shared" ref="N38:N41" si="4">SUM(G38:M38)</f>
        <v>114430000</v>
      </c>
      <c r="P38" s="12"/>
      <c r="Q38" s="12"/>
      <c r="R38" s="12"/>
    </row>
    <row r="39" spans="1:18">
      <c r="A39" s="9"/>
      <c r="B39" s="43" t="s">
        <v>174</v>
      </c>
      <c r="C39" s="170">
        <v>12666774.880000001</v>
      </c>
      <c r="D39" s="176">
        <v>12666774.876923312</v>
      </c>
      <c r="E39" s="176">
        <v>0</v>
      </c>
      <c r="F39" s="180"/>
      <c r="G39" s="176"/>
      <c r="H39" s="176"/>
      <c r="I39" s="176"/>
      <c r="J39" s="176"/>
      <c r="K39" s="176"/>
      <c r="L39" s="176"/>
      <c r="M39" s="176"/>
      <c r="N39" s="178">
        <f t="shared" si="4"/>
        <v>0</v>
      </c>
    </row>
    <row r="40" spans="1:18">
      <c r="A40" s="9"/>
      <c r="B40" s="43" t="s">
        <v>175</v>
      </c>
      <c r="C40" s="170">
        <v>195670390.84</v>
      </c>
      <c r="D40" s="176">
        <v>195158296.18298995</v>
      </c>
      <c r="E40" s="176">
        <v>89578831</v>
      </c>
      <c r="F40" s="180"/>
      <c r="G40" s="176"/>
      <c r="H40" s="176"/>
      <c r="I40" s="176"/>
      <c r="J40" s="176"/>
      <c r="K40" s="176">
        <v>7438034</v>
      </c>
      <c r="L40" s="176">
        <v>82140797</v>
      </c>
      <c r="M40" s="176"/>
      <c r="N40" s="178">
        <f t="shared" si="4"/>
        <v>89578831</v>
      </c>
    </row>
    <row r="41" spans="1:18">
      <c r="A41" s="9"/>
      <c r="B41" s="43" t="s">
        <v>176</v>
      </c>
      <c r="C41" s="170">
        <v>663622.23</v>
      </c>
      <c r="D41" s="176"/>
      <c r="E41" s="176">
        <v>0</v>
      </c>
      <c r="F41" s="180"/>
      <c r="G41" s="176"/>
      <c r="H41" s="176"/>
      <c r="I41" s="176"/>
      <c r="J41" s="176"/>
      <c r="K41" s="176"/>
      <c r="L41" s="176"/>
      <c r="M41" s="176"/>
      <c r="N41" s="178">
        <f t="shared" si="4"/>
        <v>0</v>
      </c>
    </row>
    <row r="42" spans="1:18" ht="13.5" thickBot="1">
      <c r="A42" s="15"/>
      <c r="B42" s="31" t="s">
        <v>106</v>
      </c>
      <c r="C42" s="174">
        <f t="shared" ref="C42:N42" si="5">SUM(C38:C41)</f>
        <v>323430787.95000005</v>
      </c>
      <c r="D42" s="174">
        <f t="shared" si="5"/>
        <v>322255071.05991328</v>
      </c>
      <c r="E42" s="174">
        <f t="shared" si="5"/>
        <v>204008831</v>
      </c>
      <c r="F42" s="174">
        <f t="shared" si="5"/>
        <v>0</v>
      </c>
      <c r="G42" s="174">
        <f t="shared" si="5"/>
        <v>114430000</v>
      </c>
      <c r="H42" s="174">
        <f t="shared" si="5"/>
        <v>0</v>
      </c>
      <c r="I42" s="174">
        <f t="shared" si="5"/>
        <v>0</v>
      </c>
      <c r="J42" s="174">
        <f t="shared" si="5"/>
        <v>0</v>
      </c>
      <c r="K42" s="174">
        <f t="shared" si="5"/>
        <v>7438034</v>
      </c>
      <c r="L42" s="174">
        <f t="shared" si="5"/>
        <v>82140797</v>
      </c>
      <c r="M42" s="174">
        <f t="shared" si="5"/>
        <v>0</v>
      </c>
      <c r="N42" s="175">
        <f t="shared" si="5"/>
        <v>204008831</v>
      </c>
    </row>
    <row r="45" spans="1:18" s="6" customFormat="1">
      <c r="A45" s="7">
        <v>1</v>
      </c>
      <c r="B45" s="198" t="s">
        <v>177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1:18" s="6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8" s="6" customFormat="1">
      <c r="A47" s="7">
        <v>2</v>
      </c>
      <c r="B47" s="199" t="s">
        <v>178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</row>
    <row r="48" spans="1:18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</row>
    <row r="49" spans="1:16">
      <c r="A49" s="181">
        <v>3</v>
      </c>
      <c r="B49" s="199" t="s">
        <v>179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</row>
    <row r="50" spans="1:16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</row>
    <row r="51" spans="1:16">
      <c r="A51" s="181">
        <v>4</v>
      </c>
      <c r="B51" s="199" t="s">
        <v>180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</row>
    <row r="52" spans="1:16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P52" s="13"/>
    </row>
    <row r="53" spans="1:16">
      <c r="A53" s="181">
        <v>5</v>
      </c>
      <c r="B53" s="198" t="s">
        <v>181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</row>
    <row r="54" spans="1:16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</row>
    <row r="55" spans="1:16">
      <c r="A55" s="181">
        <v>6</v>
      </c>
      <c r="B55" s="182" t="s">
        <v>182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</row>
  </sheetData>
  <mergeCells count="30">
    <mergeCell ref="B4:C4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  <mergeCell ref="B45:N45"/>
    <mergeCell ref="B47:N47"/>
    <mergeCell ref="B49:N49"/>
    <mergeCell ref="B51:N51"/>
    <mergeCell ref="B53:N53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4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E24" sqref="E24"/>
    </sheetView>
  </sheetViews>
  <sheetFormatPr defaultColWidth="9.140625" defaultRowHeight="12.75"/>
  <cols>
    <col min="1" max="1" width="10.5703125" style="50" bestFit="1" customWidth="1"/>
    <col min="2" max="2" width="39" style="50" customWidth="1"/>
    <col min="3" max="3" width="31.28515625" style="50" bestFit="1" customWidth="1"/>
    <col min="4" max="5" width="14.5703125" style="50" bestFit="1" customWidth="1"/>
    <col min="6" max="6" width="21.7109375" style="50" customWidth="1"/>
    <col min="7" max="7" width="12" style="50" bestFit="1" customWidth="1"/>
    <col min="8" max="8" width="31.42578125" style="50" bestFit="1" customWidth="1"/>
    <col min="9" max="16384" width="9.140625" style="50"/>
  </cols>
  <sheetData>
    <row r="1" spans="1:8">
      <c r="A1" s="48" t="s">
        <v>27</v>
      </c>
      <c r="B1" s="36" t="s">
        <v>153</v>
      </c>
    </row>
    <row r="2" spans="1:8" ht="15">
      <c r="A2" s="51" t="s">
        <v>28</v>
      </c>
      <c r="B2" s="169">
        <v>43830</v>
      </c>
      <c r="C2" s="51"/>
      <c r="D2" s="51"/>
      <c r="E2" s="51"/>
      <c r="F2" s="51"/>
      <c r="G2" s="51"/>
      <c r="H2" s="51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3.5" thickBot="1">
      <c r="A4" s="54" t="s">
        <v>29</v>
      </c>
      <c r="B4" s="156" t="s">
        <v>19</v>
      </c>
    </row>
    <row r="5" spans="1:8" ht="14.45" customHeight="1">
      <c r="A5" s="228"/>
      <c r="B5" s="222" t="s">
        <v>30</v>
      </c>
      <c r="C5" s="224" t="s">
        <v>31</v>
      </c>
      <c r="D5" s="222" t="s">
        <v>35</v>
      </c>
      <c r="E5" s="222"/>
      <c r="F5" s="222"/>
      <c r="G5" s="222"/>
      <c r="H5" s="226" t="s">
        <v>36</v>
      </c>
    </row>
    <row r="6" spans="1:8" ht="25.5">
      <c r="A6" s="229"/>
      <c r="B6" s="223"/>
      <c r="C6" s="225"/>
      <c r="D6" s="148" t="s">
        <v>32</v>
      </c>
      <c r="E6" s="148" t="s">
        <v>33</v>
      </c>
      <c r="F6" s="148" t="s">
        <v>37</v>
      </c>
      <c r="G6" s="148" t="s">
        <v>38</v>
      </c>
      <c r="H6" s="227"/>
    </row>
    <row r="7" spans="1:8" ht="15">
      <c r="A7" s="183">
        <v>1</v>
      </c>
      <c r="B7" s="3" t="s">
        <v>183</v>
      </c>
      <c r="C7" s="184" t="s">
        <v>32</v>
      </c>
      <c r="D7" s="3"/>
      <c r="E7" s="3"/>
      <c r="F7" s="184" t="s">
        <v>10</v>
      </c>
      <c r="G7" s="184"/>
      <c r="H7" s="185" t="s">
        <v>184</v>
      </c>
    </row>
    <row r="8" spans="1:8" ht="15">
      <c r="A8" s="183">
        <v>2</v>
      </c>
      <c r="B8" s="3" t="s">
        <v>185</v>
      </c>
      <c r="C8" s="184" t="s">
        <v>32</v>
      </c>
      <c r="D8" s="3"/>
      <c r="E8" s="3"/>
      <c r="F8" s="184" t="s">
        <v>10</v>
      </c>
      <c r="G8" s="3"/>
      <c r="H8" s="185" t="s">
        <v>186</v>
      </c>
    </row>
    <row r="9" spans="1:8" ht="15">
      <c r="A9" s="183">
        <v>3</v>
      </c>
      <c r="B9" s="3" t="s">
        <v>187</v>
      </c>
      <c r="C9" s="184" t="s">
        <v>34</v>
      </c>
      <c r="D9" s="3"/>
      <c r="E9" s="3"/>
      <c r="F9" s="184"/>
      <c r="G9" s="184" t="s">
        <v>10</v>
      </c>
      <c r="H9" s="185" t="s">
        <v>188</v>
      </c>
    </row>
    <row r="10" spans="1:8" ht="15">
      <c r="A10" s="183">
        <v>4</v>
      </c>
      <c r="B10" s="3" t="s">
        <v>189</v>
      </c>
      <c r="C10" s="184" t="s">
        <v>34</v>
      </c>
      <c r="D10" s="3"/>
      <c r="E10" s="3"/>
      <c r="F10" s="184"/>
      <c r="G10" s="184" t="s">
        <v>10</v>
      </c>
      <c r="H10" s="185" t="s">
        <v>190</v>
      </c>
    </row>
    <row r="11" spans="1:8" ht="15">
      <c r="A11" s="183">
        <v>5</v>
      </c>
      <c r="B11" s="3" t="s">
        <v>191</v>
      </c>
      <c r="C11" s="184" t="s">
        <v>32</v>
      </c>
      <c r="D11" s="3"/>
      <c r="E11" s="3"/>
      <c r="F11" s="184"/>
      <c r="G11" s="184" t="s">
        <v>10</v>
      </c>
      <c r="H11" s="185" t="s">
        <v>192</v>
      </c>
    </row>
    <row r="12" spans="1:8" ht="15">
      <c r="A12" s="183">
        <v>6</v>
      </c>
      <c r="B12" s="3" t="s">
        <v>193</v>
      </c>
      <c r="C12" s="184" t="s">
        <v>34</v>
      </c>
      <c r="D12" s="3"/>
      <c r="E12" s="3"/>
      <c r="F12" s="184"/>
      <c r="G12" s="184" t="s">
        <v>10</v>
      </c>
      <c r="H12" s="185" t="s">
        <v>194</v>
      </c>
    </row>
    <row r="13" spans="1:8" ht="15">
      <c r="A13" s="183">
        <v>7</v>
      </c>
      <c r="B13" s="3" t="s">
        <v>195</v>
      </c>
      <c r="C13" s="184" t="s">
        <v>32</v>
      </c>
      <c r="D13" s="3"/>
      <c r="E13" s="3"/>
      <c r="F13" s="184"/>
      <c r="G13" s="184" t="s">
        <v>10</v>
      </c>
      <c r="H13" s="185" t="s">
        <v>196</v>
      </c>
    </row>
    <row r="14" spans="1:8">
      <c r="A14" s="4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24" sqref="B24"/>
    </sheetView>
  </sheetViews>
  <sheetFormatPr defaultColWidth="9.140625" defaultRowHeight="12.75"/>
  <cols>
    <col min="1" max="1" width="10.5703125" style="50" bestFit="1" customWidth="1"/>
    <col min="2" max="2" width="70.140625" style="50" customWidth="1"/>
    <col min="3" max="5" width="10.7109375" style="50" customWidth="1"/>
    <col min="6" max="16384" width="9.140625" style="50"/>
  </cols>
  <sheetData>
    <row r="1" spans="1:12">
      <c r="A1" s="48" t="s">
        <v>27</v>
      </c>
      <c r="B1" s="36" t="s">
        <v>153</v>
      </c>
    </row>
    <row r="2" spans="1:12" ht="15">
      <c r="A2" s="48" t="s">
        <v>28</v>
      </c>
      <c r="B2" s="169">
        <v>43830</v>
      </c>
    </row>
    <row r="3" spans="1:12">
      <c r="A3" s="52"/>
      <c r="B3" s="49"/>
    </row>
    <row r="4" spans="1:12" ht="13.5" thickBot="1">
      <c r="A4" s="65" t="s">
        <v>107</v>
      </c>
      <c r="B4" s="157" t="s">
        <v>21</v>
      </c>
      <c r="C4" s="66"/>
      <c r="D4" s="67"/>
      <c r="E4" s="67"/>
      <c r="F4" s="67"/>
      <c r="G4" s="67"/>
      <c r="H4" s="67"/>
      <c r="I4" s="67"/>
      <c r="J4" s="67"/>
      <c r="K4" s="67"/>
      <c r="L4" s="67"/>
    </row>
    <row r="5" spans="1:12">
      <c r="A5" s="68"/>
      <c r="B5" s="69"/>
      <c r="C5" s="70" t="s">
        <v>5</v>
      </c>
      <c r="D5" s="70" t="s">
        <v>6</v>
      </c>
      <c r="E5" s="71" t="s">
        <v>7</v>
      </c>
      <c r="F5" s="67"/>
    </row>
    <row r="6" spans="1:12">
      <c r="A6" s="61">
        <v>1</v>
      </c>
      <c r="B6" s="63" t="s">
        <v>108</v>
      </c>
      <c r="C6" s="186">
        <v>36409.776000000005</v>
      </c>
      <c r="D6" s="186">
        <v>2037.41</v>
      </c>
      <c r="E6" s="187">
        <v>146664.5</v>
      </c>
      <c r="F6" s="67"/>
    </row>
    <row r="7" spans="1:12">
      <c r="A7" s="61">
        <v>2</v>
      </c>
      <c r="B7" s="73" t="s">
        <v>109</v>
      </c>
      <c r="C7" s="186">
        <v>0</v>
      </c>
      <c r="D7" s="186">
        <v>0</v>
      </c>
      <c r="E7" s="187">
        <v>143250</v>
      </c>
      <c r="F7" s="67"/>
    </row>
    <row r="8" spans="1:12">
      <c r="A8" s="61">
        <v>3</v>
      </c>
      <c r="B8" s="63" t="s">
        <v>110</v>
      </c>
      <c r="C8" s="186">
        <v>0</v>
      </c>
      <c r="D8" s="186">
        <v>0</v>
      </c>
      <c r="E8" s="187">
        <v>1</v>
      </c>
    </row>
    <row r="9" spans="1:12" ht="13.5" thickBot="1">
      <c r="A9" s="59">
        <v>4</v>
      </c>
      <c r="B9" s="64" t="s">
        <v>111</v>
      </c>
      <c r="C9" s="188">
        <v>26244.816000000003</v>
      </c>
      <c r="D9" s="188">
        <v>1517.41</v>
      </c>
      <c r="E9" s="189">
        <v>146333.29999999999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1" sqref="B1:B2"/>
    </sheetView>
  </sheetViews>
  <sheetFormatPr defaultColWidth="9.140625" defaultRowHeight="12.75"/>
  <cols>
    <col min="1" max="1" width="10.5703125" style="50" bestFit="1" customWidth="1"/>
    <col min="2" max="2" width="52.5703125" style="50" customWidth="1"/>
    <col min="3" max="5" width="14.140625" style="50" bestFit="1" customWidth="1"/>
    <col min="6" max="6" width="24.140625" style="50" customWidth="1"/>
    <col min="7" max="7" width="27.5703125" style="50" customWidth="1"/>
    <col min="8" max="16384" width="9.140625" style="50"/>
  </cols>
  <sheetData>
    <row r="1" spans="1:8">
      <c r="A1" s="50" t="s">
        <v>27</v>
      </c>
      <c r="B1" s="36" t="s">
        <v>153</v>
      </c>
    </row>
    <row r="2" spans="1:8" ht="15">
      <c r="A2" s="67" t="s">
        <v>28</v>
      </c>
      <c r="B2" s="169">
        <v>43830</v>
      </c>
      <c r="C2" s="67"/>
      <c r="D2" s="67"/>
      <c r="E2" s="67"/>
      <c r="F2" s="67"/>
      <c r="G2" s="67"/>
      <c r="H2" s="67"/>
    </row>
    <row r="3" spans="1:8">
      <c r="A3" s="67"/>
      <c r="B3" s="67"/>
      <c r="C3" s="67"/>
      <c r="D3" s="67"/>
      <c r="E3" s="67"/>
      <c r="F3" s="67"/>
      <c r="G3" s="67"/>
      <c r="H3" s="67"/>
    </row>
    <row r="4" spans="1:8" ht="13.5" thickBot="1">
      <c r="A4" s="65" t="s">
        <v>39</v>
      </c>
      <c r="B4" s="158" t="s">
        <v>23</v>
      </c>
      <c r="F4" s="67"/>
      <c r="G4" s="67"/>
      <c r="H4" s="67"/>
    </row>
    <row r="5" spans="1:8">
      <c r="A5" s="76"/>
      <c r="B5" s="69"/>
      <c r="C5" s="69" t="s">
        <v>0</v>
      </c>
      <c r="D5" s="69" t="s">
        <v>1</v>
      </c>
      <c r="E5" s="69" t="s">
        <v>2</v>
      </c>
      <c r="F5" s="69" t="s">
        <v>3</v>
      </c>
      <c r="G5" s="77" t="s">
        <v>4</v>
      </c>
      <c r="H5" s="67"/>
    </row>
    <row r="6" spans="1:8" s="53" customFormat="1" ht="51">
      <c r="A6" s="78"/>
      <c r="B6" s="63"/>
      <c r="C6" s="63" t="s">
        <v>5</v>
      </c>
      <c r="D6" s="63" t="s">
        <v>6</v>
      </c>
      <c r="E6" s="63" t="s">
        <v>7</v>
      </c>
      <c r="F6" s="79" t="s">
        <v>134</v>
      </c>
      <c r="G6" s="152" t="s">
        <v>135</v>
      </c>
    </row>
    <row r="7" spans="1:8">
      <c r="A7" s="80">
        <v>1</v>
      </c>
      <c r="B7" s="63" t="s">
        <v>40</v>
      </c>
      <c r="C7" s="190">
        <v>55243614</v>
      </c>
      <c r="D7" s="190">
        <v>49420227</v>
      </c>
      <c r="E7" s="190">
        <v>54853220</v>
      </c>
      <c r="F7" s="230"/>
      <c r="G7" s="230"/>
      <c r="H7" s="67"/>
    </row>
    <row r="8" spans="1:8">
      <c r="A8" s="80">
        <v>2</v>
      </c>
      <c r="B8" s="81" t="s">
        <v>41</v>
      </c>
      <c r="C8" s="190">
        <v>1710628</v>
      </c>
      <c r="D8" s="190">
        <v>2695709</v>
      </c>
      <c r="E8" s="190">
        <v>42911838</v>
      </c>
      <c r="F8" s="230"/>
      <c r="G8" s="230"/>
    </row>
    <row r="9" spans="1:8">
      <c r="A9" s="80">
        <v>3</v>
      </c>
      <c r="B9" s="82" t="s">
        <v>141</v>
      </c>
      <c r="C9" s="190">
        <v>59265</v>
      </c>
      <c r="D9" s="190">
        <v>-1213</v>
      </c>
      <c r="E9" s="190">
        <v>7580</v>
      </c>
      <c r="F9" s="230"/>
      <c r="G9" s="230"/>
    </row>
    <row r="10" spans="1:8" ht="13.5" thickBot="1">
      <c r="A10" s="83">
        <v>4</v>
      </c>
      <c r="B10" s="84" t="s">
        <v>42</v>
      </c>
      <c r="C10" s="191">
        <v>56894977</v>
      </c>
      <c r="D10" s="191">
        <v>52117149</v>
      </c>
      <c r="E10" s="191">
        <v>97757478</v>
      </c>
      <c r="F10" s="167">
        <f>SUMIF(C10:E10, "&gt;=0",C10:E10)/3</f>
        <v>68923201.333333328</v>
      </c>
      <c r="G10" s="168">
        <f>F10*15%/8%</f>
        <v>129231002.49999999</v>
      </c>
    </row>
    <row r="11" spans="1:8">
      <c r="A11" s="85"/>
      <c r="B11" s="67"/>
      <c r="C11" s="67"/>
      <c r="D11" s="67"/>
      <c r="E11" s="6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B1" sqref="B1:B2"/>
    </sheetView>
  </sheetViews>
  <sheetFormatPr defaultColWidth="9.140625" defaultRowHeight="12.75"/>
  <cols>
    <col min="1" max="1" width="10.5703125" style="107" bestFit="1" customWidth="1"/>
    <col min="2" max="2" width="16.28515625" style="50" customWidth="1"/>
    <col min="3" max="3" width="42.85546875" style="50" customWidth="1"/>
    <col min="4" max="5" width="33.42578125" style="50" customWidth="1"/>
    <col min="6" max="6" width="38.85546875" style="50" customWidth="1"/>
    <col min="7" max="16384" width="9.140625" style="50"/>
  </cols>
  <sheetData>
    <row r="1" spans="1:9">
      <c r="A1" s="48" t="s">
        <v>27</v>
      </c>
      <c r="B1" s="36" t="s">
        <v>153</v>
      </c>
    </row>
    <row r="2" spans="1:9" ht="15">
      <c r="A2" s="48" t="s">
        <v>28</v>
      </c>
      <c r="B2" s="169">
        <v>43830</v>
      </c>
    </row>
    <row r="3" spans="1:9">
      <c r="A3" s="86"/>
    </row>
    <row r="4" spans="1:9" ht="13.5" thickBot="1">
      <c r="A4" s="65" t="s">
        <v>112</v>
      </c>
      <c r="B4" s="235" t="s">
        <v>24</v>
      </c>
      <c r="C4" s="235"/>
      <c r="D4" s="87"/>
      <c r="E4" s="87"/>
      <c r="F4" s="87"/>
    </row>
    <row r="5" spans="1:9" s="92" customFormat="1" ht="16.5" customHeight="1">
      <c r="A5" s="88"/>
      <c r="B5" s="89"/>
      <c r="C5" s="89"/>
      <c r="D5" s="90" t="s">
        <v>142</v>
      </c>
      <c r="E5" s="90" t="s">
        <v>113</v>
      </c>
      <c r="F5" s="91" t="s">
        <v>48</v>
      </c>
    </row>
    <row r="6" spans="1:9" ht="15" customHeight="1">
      <c r="A6" s="93">
        <v>1</v>
      </c>
      <c r="B6" s="225" t="s">
        <v>114</v>
      </c>
      <c r="C6" s="94" t="s">
        <v>49</v>
      </c>
      <c r="D6" s="192">
        <v>5</v>
      </c>
      <c r="E6" s="192">
        <v>5</v>
      </c>
      <c r="F6" s="96"/>
    </row>
    <row r="7" spans="1:9" ht="15" customHeight="1">
      <c r="A7" s="93">
        <v>2</v>
      </c>
      <c r="B7" s="231"/>
      <c r="C7" s="94" t="s">
        <v>115</v>
      </c>
      <c r="D7" s="193">
        <f>D8+D10+D12</f>
        <v>1220258.5</v>
      </c>
      <c r="E7" s="193">
        <f>E8+E10+E12</f>
        <v>93167.5</v>
      </c>
      <c r="F7" s="98">
        <f>F8+F10+F12</f>
        <v>0</v>
      </c>
    </row>
    <row r="8" spans="1:9" ht="15" customHeight="1">
      <c r="A8" s="93">
        <v>3</v>
      </c>
      <c r="B8" s="231"/>
      <c r="C8" s="99" t="s">
        <v>50</v>
      </c>
      <c r="D8" s="192">
        <v>1185066.5</v>
      </c>
      <c r="E8" s="192">
        <v>93167.5</v>
      </c>
      <c r="F8" s="96"/>
      <c r="G8" s="67"/>
      <c r="H8" s="67"/>
    </row>
    <row r="9" spans="1:9" ht="15" customHeight="1">
      <c r="A9" s="93">
        <v>4</v>
      </c>
      <c r="B9" s="231"/>
      <c r="C9" s="100" t="s">
        <v>116</v>
      </c>
      <c r="D9" s="192"/>
      <c r="E9" s="192"/>
      <c r="F9" s="96"/>
      <c r="G9" s="67"/>
      <c r="H9" s="67"/>
    </row>
    <row r="10" spans="1:9" ht="30" customHeight="1">
      <c r="A10" s="93">
        <v>5</v>
      </c>
      <c r="B10" s="231"/>
      <c r="C10" s="99" t="s">
        <v>117</v>
      </c>
      <c r="D10" s="192"/>
      <c r="E10" s="192"/>
      <c r="F10" s="96"/>
    </row>
    <row r="11" spans="1:9" ht="15" customHeight="1">
      <c r="A11" s="93">
        <v>6</v>
      </c>
      <c r="B11" s="231"/>
      <c r="C11" s="100" t="s">
        <v>118</v>
      </c>
      <c r="D11" s="192"/>
      <c r="E11" s="192"/>
      <c r="F11" s="96"/>
    </row>
    <row r="12" spans="1:9" ht="15" customHeight="1">
      <c r="A12" s="93">
        <v>7</v>
      </c>
      <c r="B12" s="231"/>
      <c r="C12" s="99" t="s">
        <v>119</v>
      </c>
      <c r="D12" s="192">
        <v>35192</v>
      </c>
      <c r="E12" s="192"/>
      <c r="F12" s="96"/>
    </row>
    <row r="13" spans="1:9" ht="15" customHeight="1">
      <c r="A13" s="93">
        <v>8</v>
      </c>
      <c r="B13" s="232"/>
      <c r="C13" s="100" t="s">
        <v>118</v>
      </c>
      <c r="D13" s="192"/>
      <c r="E13" s="192"/>
      <c r="F13" s="96"/>
    </row>
    <row r="14" spans="1:9" ht="15" customHeight="1">
      <c r="A14" s="93">
        <v>9</v>
      </c>
      <c r="B14" s="225" t="s">
        <v>120</v>
      </c>
      <c r="C14" s="94" t="s">
        <v>49</v>
      </c>
      <c r="D14" s="194"/>
      <c r="E14" s="194"/>
      <c r="F14" s="102"/>
      <c r="I14" s="103"/>
    </row>
    <row r="15" spans="1:9" ht="15" customHeight="1">
      <c r="A15" s="93">
        <v>10</v>
      </c>
      <c r="B15" s="231"/>
      <c r="C15" s="94" t="s">
        <v>121</v>
      </c>
      <c r="D15" s="195">
        <f>D16+D18+D20</f>
        <v>90816</v>
      </c>
      <c r="E15" s="195">
        <f>E16+E18+E20</f>
        <v>0</v>
      </c>
      <c r="F15" s="104">
        <f>F16+F18+F20</f>
        <v>0</v>
      </c>
    </row>
    <row r="16" spans="1:9" ht="15" customHeight="1">
      <c r="A16" s="93">
        <v>11</v>
      </c>
      <c r="B16" s="231"/>
      <c r="C16" s="99" t="s">
        <v>50</v>
      </c>
      <c r="D16" s="196">
        <v>90816</v>
      </c>
      <c r="E16" s="194"/>
      <c r="F16" s="102"/>
    </row>
    <row r="17" spans="1:6" ht="15" customHeight="1">
      <c r="A17" s="93">
        <v>12</v>
      </c>
      <c r="B17" s="231"/>
      <c r="C17" s="100" t="s">
        <v>116</v>
      </c>
      <c r="D17" s="192"/>
      <c r="E17" s="192"/>
      <c r="F17" s="96"/>
    </row>
    <row r="18" spans="1:6" ht="30" customHeight="1">
      <c r="A18" s="93">
        <v>13</v>
      </c>
      <c r="B18" s="231"/>
      <c r="C18" s="99" t="s">
        <v>122</v>
      </c>
      <c r="D18" s="194"/>
      <c r="E18" s="194"/>
      <c r="F18" s="102"/>
    </row>
    <row r="19" spans="1:6" ht="15" customHeight="1">
      <c r="A19" s="93">
        <v>14</v>
      </c>
      <c r="B19" s="231"/>
      <c r="C19" s="100" t="s">
        <v>118</v>
      </c>
      <c r="D19" s="194"/>
      <c r="E19" s="194"/>
      <c r="F19" s="102"/>
    </row>
    <row r="20" spans="1:6" ht="15" customHeight="1">
      <c r="A20" s="93">
        <v>15</v>
      </c>
      <c r="B20" s="231"/>
      <c r="C20" s="99" t="s">
        <v>119</v>
      </c>
      <c r="D20" s="194"/>
      <c r="E20" s="194"/>
      <c r="F20" s="102"/>
    </row>
    <row r="21" spans="1:6" ht="15" customHeight="1">
      <c r="A21" s="93">
        <v>16</v>
      </c>
      <c r="B21" s="232"/>
      <c r="C21" s="100" t="s">
        <v>118</v>
      </c>
      <c r="D21" s="194"/>
      <c r="E21" s="194"/>
      <c r="F21" s="102"/>
    </row>
    <row r="22" spans="1:6" ht="15" customHeight="1" thickBot="1">
      <c r="A22" s="105">
        <v>17</v>
      </c>
      <c r="B22" s="233" t="s">
        <v>123</v>
      </c>
      <c r="C22" s="234"/>
      <c r="D22" s="197">
        <f>D7+D15</f>
        <v>1311074.5</v>
      </c>
      <c r="E22" s="197">
        <f>E7+E15</f>
        <v>93167.5</v>
      </c>
      <c r="F22" s="106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50" customWidth="1"/>
    <col min="2" max="2" width="45.85546875" style="50" customWidth="1"/>
    <col min="3" max="4" width="29.42578125" style="50" customWidth="1"/>
    <col min="5" max="5" width="28.42578125" style="50" customWidth="1"/>
    <col min="6" max="6" width="14" style="50" bestFit="1" customWidth="1"/>
    <col min="7" max="7" width="14.7109375" style="50" customWidth="1"/>
    <col min="8" max="8" width="26.42578125" style="50" customWidth="1"/>
    <col min="9" max="9" width="16.140625" style="50" bestFit="1" customWidth="1"/>
    <col min="10" max="10" width="14" style="50" bestFit="1" customWidth="1"/>
    <col min="11" max="11" width="14.7109375" style="50" customWidth="1"/>
    <col min="12" max="12" width="26.85546875" style="50" customWidth="1"/>
    <col min="13" max="16384" width="9.140625" style="50"/>
  </cols>
  <sheetData>
    <row r="1" spans="1:12">
      <c r="A1" s="50" t="s">
        <v>27</v>
      </c>
      <c r="B1" s="36" t="s">
        <v>153</v>
      </c>
    </row>
    <row r="2" spans="1:12" ht="15">
      <c r="A2" s="50" t="s">
        <v>28</v>
      </c>
      <c r="B2" s="169">
        <v>43830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3.5" thickBot="1">
      <c r="A4" s="162" t="s">
        <v>43</v>
      </c>
      <c r="B4" s="159" t="s">
        <v>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>
      <c r="A5" s="110"/>
      <c r="B5" s="69"/>
      <c r="C5" s="163" t="s">
        <v>142</v>
      </c>
      <c r="D5" s="163" t="s">
        <v>113</v>
      </c>
      <c r="E5" s="149" t="s">
        <v>48</v>
      </c>
      <c r="F5" s="109"/>
      <c r="G5" s="109"/>
      <c r="H5" s="109"/>
      <c r="I5" s="109"/>
      <c r="J5" s="109"/>
      <c r="K5" s="109"/>
      <c r="L5" s="109"/>
    </row>
    <row r="6" spans="1:12">
      <c r="A6" s="236" t="s">
        <v>44</v>
      </c>
      <c r="B6" s="111" t="s">
        <v>49</v>
      </c>
      <c r="C6" s="58"/>
      <c r="D6" s="58"/>
      <c r="E6" s="72"/>
      <c r="F6" s="109"/>
      <c r="G6" s="109"/>
      <c r="H6" s="109"/>
      <c r="I6" s="109"/>
      <c r="J6" s="109"/>
      <c r="K6" s="109"/>
      <c r="L6" s="109"/>
    </row>
    <row r="7" spans="1:12">
      <c r="A7" s="237"/>
      <c r="B7" s="112" t="s">
        <v>151</v>
      </c>
      <c r="C7" s="58"/>
      <c r="D7" s="58"/>
      <c r="E7" s="72"/>
      <c r="F7" s="109"/>
      <c r="G7" s="109"/>
      <c r="H7" s="109"/>
      <c r="I7" s="109"/>
      <c r="J7" s="109"/>
      <c r="K7" s="109"/>
      <c r="L7" s="109"/>
    </row>
    <row r="8" spans="1:12">
      <c r="A8" s="238" t="s">
        <v>45</v>
      </c>
      <c r="B8" s="111" t="s">
        <v>49</v>
      </c>
      <c r="C8" s="58"/>
      <c r="D8" s="58"/>
      <c r="E8" s="72"/>
      <c r="F8" s="109"/>
      <c r="G8" s="109"/>
      <c r="H8" s="109"/>
      <c r="I8" s="109"/>
      <c r="J8" s="109"/>
      <c r="K8" s="109"/>
      <c r="L8" s="109"/>
    </row>
    <row r="9" spans="1:12">
      <c r="A9" s="238"/>
      <c r="B9" s="112" t="s">
        <v>54</v>
      </c>
      <c r="C9" s="113">
        <f>C10+C11+C12+C13</f>
        <v>0</v>
      </c>
      <c r="D9" s="113">
        <f>D10+D11+D12+D13</f>
        <v>0</v>
      </c>
      <c r="E9" s="164">
        <f>E10+E11+E12+E13</f>
        <v>0</v>
      </c>
      <c r="F9" s="109"/>
      <c r="G9" s="109"/>
      <c r="H9" s="109"/>
      <c r="I9" s="109"/>
      <c r="J9" s="109"/>
      <c r="K9" s="109"/>
      <c r="L9" s="109"/>
    </row>
    <row r="10" spans="1:12">
      <c r="A10" s="238"/>
      <c r="B10" s="114" t="s">
        <v>50</v>
      </c>
      <c r="C10" s="58"/>
      <c r="D10" s="58"/>
      <c r="E10" s="72"/>
      <c r="F10" s="109"/>
      <c r="G10" s="109"/>
      <c r="H10" s="109"/>
      <c r="I10" s="109"/>
      <c r="J10" s="109"/>
      <c r="K10" s="109"/>
      <c r="L10" s="109"/>
    </row>
    <row r="11" spans="1:12">
      <c r="A11" s="238"/>
      <c r="B11" s="114" t="s">
        <v>51</v>
      </c>
      <c r="C11" s="58"/>
      <c r="D11" s="58"/>
      <c r="E11" s="72"/>
      <c r="F11" s="109"/>
      <c r="G11" s="109"/>
      <c r="H11" s="109"/>
      <c r="I11" s="109"/>
      <c r="J11" s="109"/>
      <c r="K11" s="109"/>
      <c r="L11" s="109"/>
    </row>
    <row r="12" spans="1:12">
      <c r="A12" s="238"/>
      <c r="B12" s="114" t="s">
        <v>52</v>
      </c>
      <c r="C12" s="58"/>
      <c r="D12" s="58"/>
      <c r="E12" s="72"/>
      <c r="F12" s="109"/>
      <c r="G12" s="109"/>
      <c r="H12" s="109"/>
      <c r="I12" s="109"/>
      <c r="J12" s="109"/>
      <c r="K12" s="109"/>
      <c r="L12" s="109"/>
    </row>
    <row r="13" spans="1:12">
      <c r="A13" s="238"/>
      <c r="B13" s="114" t="s">
        <v>136</v>
      </c>
      <c r="C13" s="58"/>
      <c r="D13" s="58"/>
      <c r="E13" s="72"/>
      <c r="F13" s="109"/>
      <c r="G13" s="109"/>
      <c r="H13" s="109"/>
      <c r="I13" s="109"/>
      <c r="J13" s="109"/>
      <c r="K13" s="109"/>
      <c r="L13" s="109"/>
    </row>
    <row r="14" spans="1:12">
      <c r="A14" s="238" t="s">
        <v>46</v>
      </c>
      <c r="B14" s="111" t="s">
        <v>49</v>
      </c>
      <c r="C14" s="58"/>
      <c r="D14" s="58"/>
      <c r="E14" s="72"/>
      <c r="F14" s="109"/>
      <c r="G14" s="109"/>
      <c r="H14" s="109"/>
      <c r="I14" s="109"/>
      <c r="J14" s="109"/>
      <c r="K14" s="109"/>
      <c r="L14" s="109"/>
    </row>
    <row r="15" spans="1:12">
      <c r="A15" s="238"/>
      <c r="B15" s="112" t="s">
        <v>54</v>
      </c>
      <c r="C15" s="113">
        <f>C16+C17+C18+C19</f>
        <v>0</v>
      </c>
      <c r="D15" s="113">
        <f>D16+D17+D18+D19</f>
        <v>0</v>
      </c>
      <c r="E15" s="164">
        <f>E16+E17+E18+E19</f>
        <v>0</v>
      </c>
      <c r="F15" s="109"/>
      <c r="G15" s="109"/>
      <c r="H15" s="109"/>
      <c r="I15" s="109"/>
      <c r="J15" s="109"/>
      <c r="K15" s="109"/>
      <c r="L15" s="109"/>
    </row>
    <row r="16" spans="1:12">
      <c r="A16" s="238"/>
      <c r="B16" s="114" t="s">
        <v>50</v>
      </c>
      <c r="C16" s="58"/>
      <c r="D16" s="58"/>
      <c r="E16" s="72"/>
      <c r="F16" s="109"/>
      <c r="G16" s="109"/>
      <c r="H16" s="109"/>
      <c r="I16" s="109"/>
      <c r="J16" s="109"/>
      <c r="K16" s="109"/>
      <c r="L16" s="109"/>
    </row>
    <row r="17" spans="1:12">
      <c r="A17" s="236"/>
      <c r="B17" s="114" t="s">
        <v>51</v>
      </c>
      <c r="C17" s="58"/>
      <c r="D17" s="58"/>
      <c r="E17" s="72"/>
      <c r="F17" s="109"/>
      <c r="G17" s="109"/>
      <c r="H17" s="109"/>
      <c r="I17" s="109"/>
      <c r="J17" s="109"/>
      <c r="K17" s="109"/>
      <c r="L17" s="109"/>
    </row>
    <row r="18" spans="1:12">
      <c r="A18" s="236"/>
      <c r="B18" s="114" t="s">
        <v>52</v>
      </c>
      <c r="C18" s="58"/>
      <c r="D18" s="58"/>
      <c r="E18" s="72"/>
      <c r="F18" s="109"/>
      <c r="G18" s="109"/>
      <c r="H18" s="109"/>
      <c r="I18" s="109"/>
      <c r="J18" s="109"/>
      <c r="K18" s="109"/>
      <c r="L18" s="109"/>
    </row>
    <row r="19" spans="1:12" ht="13.5" thickBot="1">
      <c r="A19" s="239"/>
      <c r="B19" s="165" t="s">
        <v>136</v>
      </c>
      <c r="C19" s="74"/>
      <c r="D19" s="74"/>
      <c r="E19" s="75"/>
      <c r="F19" s="109"/>
      <c r="G19" s="109"/>
      <c r="H19" s="109"/>
      <c r="I19" s="109"/>
      <c r="J19" s="109"/>
      <c r="K19" s="109"/>
      <c r="L19" s="109"/>
    </row>
    <row r="20" spans="1:12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50" bestFit="1" customWidth="1"/>
    <col min="2" max="2" width="54.7109375" style="50" customWidth="1"/>
    <col min="3" max="3" width="26.7109375" style="50" customWidth="1"/>
    <col min="4" max="4" width="34.85546875" style="50" customWidth="1"/>
    <col min="5" max="5" width="26.7109375" style="50" customWidth="1"/>
    <col min="6" max="6" width="25.5703125" style="50" customWidth="1"/>
    <col min="7" max="7" width="25" style="50" customWidth="1"/>
    <col min="8" max="16384" width="9.140625" style="50"/>
  </cols>
  <sheetData>
    <row r="1" spans="1:7">
      <c r="A1" s="48" t="s">
        <v>27</v>
      </c>
      <c r="B1" s="36" t="s">
        <v>153</v>
      </c>
    </row>
    <row r="2" spans="1:7" ht="15">
      <c r="A2" s="48" t="s">
        <v>28</v>
      </c>
      <c r="B2" s="169">
        <v>43830</v>
      </c>
    </row>
    <row r="3" spans="1:7">
      <c r="B3" s="115"/>
    </row>
    <row r="4" spans="1:7" ht="13.5" thickBot="1">
      <c r="A4" s="65" t="s">
        <v>124</v>
      </c>
      <c r="B4" s="160" t="s">
        <v>133</v>
      </c>
    </row>
    <row r="5" spans="1:7" s="115" customFormat="1">
      <c r="A5" s="116"/>
      <c r="B5" s="55"/>
      <c r="C5" s="117" t="s">
        <v>0</v>
      </c>
      <c r="D5" s="147" t="s">
        <v>1</v>
      </c>
      <c r="E5" s="147" t="s">
        <v>2</v>
      </c>
      <c r="F5" s="147" t="s">
        <v>3</v>
      </c>
      <c r="G5" s="149" t="s">
        <v>4</v>
      </c>
    </row>
    <row r="6" spans="1:7" ht="51">
      <c r="A6" s="118"/>
      <c r="B6" s="119"/>
      <c r="C6" s="120" t="s">
        <v>125</v>
      </c>
      <c r="D6" s="119" t="s">
        <v>126</v>
      </c>
      <c r="E6" s="151" t="s">
        <v>127</v>
      </c>
      <c r="F6" s="151" t="s">
        <v>140</v>
      </c>
      <c r="G6" s="150" t="s">
        <v>128</v>
      </c>
    </row>
    <row r="7" spans="1:7">
      <c r="A7" s="118">
        <v>1</v>
      </c>
      <c r="B7" s="121" t="s">
        <v>142</v>
      </c>
      <c r="C7" s="122">
        <f>SUM(C8:C11)</f>
        <v>0</v>
      </c>
      <c r="D7" s="122">
        <f t="shared" ref="D7:G7" si="0">SUM(D8:D11)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</row>
    <row r="8" spans="1:7">
      <c r="A8" s="118">
        <v>2</v>
      </c>
      <c r="B8" s="123" t="s">
        <v>70</v>
      </c>
      <c r="C8" s="124"/>
      <c r="D8" s="101"/>
      <c r="E8" s="101"/>
      <c r="F8" s="101"/>
      <c r="G8" s="102"/>
    </row>
    <row r="9" spans="1:7">
      <c r="A9" s="118">
        <v>3</v>
      </c>
      <c r="B9" s="123" t="s">
        <v>129</v>
      </c>
      <c r="C9" s="124"/>
      <c r="D9" s="101"/>
      <c r="E9" s="101"/>
      <c r="F9" s="101"/>
      <c r="G9" s="102"/>
    </row>
    <row r="10" spans="1:7">
      <c r="A10" s="118">
        <v>4</v>
      </c>
      <c r="B10" s="125" t="s">
        <v>130</v>
      </c>
      <c r="C10" s="124"/>
      <c r="D10" s="101"/>
      <c r="E10" s="101"/>
      <c r="F10" s="101"/>
      <c r="G10" s="102"/>
    </row>
    <row r="11" spans="1:7">
      <c r="A11" s="118">
        <v>5</v>
      </c>
      <c r="B11" s="123" t="s">
        <v>131</v>
      </c>
      <c r="C11" s="124"/>
      <c r="D11" s="101"/>
      <c r="E11" s="101"/>
      <c r="F11" s="101"/>
      <c r="G11" s="102"/>
    </row>
    <row r="12" spans="1:7">
      <c r="A12" s="118">
        <v>6</v>
      </c>
      <c r="B12" s="94" t="s">
        <v>113</v>
      </c>
      <c r="C12" s="97">
        <f>SUM(C13:C16)</f>
        <v>0</v>
      </c>
      <c r="D12" s="97">
        <f>SUM(D13:D16)</f>
        <v>0</v>
      </c>
      <c r="E12" s="97">
        <f>SUM(E13:E16)</f>
        <v>0</v>
      </c>
      <c r="F12" s="97">
        <f>SUM(F13:F16)</f>
        <v>0</v>
      </c>
      <c r="G12" s="98">
        <f>SUM(G13:G16)</f>
        <v>0</v>
      </c>
    </row>
    <row r="13" spans="1:7">
      <c r="A13" s="118">
        <v>7</v>
      </c>
      <c r="B13" s="123" t="s">
        <v>70</v>
      </c>
      <c r="C13" s="95"/>
      <c r="D13" s="95"/>
      <c r="E13" s="95"/>
      <c r="F13" s="95"/>
      <c r="G13" s="96"/>
    </row>
    <row r="14" spans="1:7">
      <c r="A14" s="118">
        <v>8</v>
      </c>
      <c r="B14" s="123" t="s">
        <v>129</v>
      </c>
      <c r="C14" s="95"/>
      <c r="D14" s="95"/>
      <c r="E14" s="95"/>
      <c r="F14" s="95"/>
      <c r="G14" s="96"/>
    </row>
    <row r="15" spans="1:7">
      <c r="A15" s="118">
        <v>9</v>
      </c>
      <c r="B15" s="125" t="s">
        <v>130</v>
      </c>
      <c r="C15" s="95"/>
      <c r="D15" s="95"/>
      <c r="E15" s="95"/>
      <c r="F15" s="95"/>
      <c r="G15" s="96"/>
    </row>
    <row r="16" spans="1:7">
      <c r="A16" s="118">
        <v>10</v>
      </c>
      <c r="B16" s="123" t="s">
        <v>131</v>
      </c>
      <c r="C16" s="95"/>
      <c r="D16" s="95"/>
      <c r="E16" s="95"/>
      <c r="F16" s="95"/>
      <c r="G16" s="96"/>
    </row>
    <row r="17" spans="1:7">
      <c r="A17" s="118">
        <v>11</v>
      </c>
      <c r="B17" s="94" t="s">
        <v>48</v>
      </c>
      <c r="C17" s="97">
        <f>SUM(C18:C21)</f>
        <v>0</v>
      </c>
      <c r="D17" s="97">
        <f>SUM(D18:D21)</f>
        <v>0</v>
      </c>
      <c r="E17" s="97">
        <f>SUM(E18:E21)</f>
        <v>0</v>
      </c>
      <c r="F17" s="97">
        <f>SUM(F18:F21)</f>
        <v>0</v>
      </c>
      <c r="G17" s="98">
        <f>SUM(G18:G21)</f>
        <v>0</v>
      </c>
    </row>
    <row r="18" spans="1:7">
      <c r="A18" s="118">
        <v>12</v>
      </c>
      <c r="B18" s="123" t="s">
        <v>70</v>
      </c>
      <c r="C18" s="95"/>
      <c r="D18" s="95"/>
      <c r="E18" s="95" t="s">
        <v>9</v>
      </c>
      <c r="F18" s="95"/>
      <c r="G18" s="96"/>
    </row>
    <row r="19" spans="1:7">
      <c r="A19" s="118">
        <v>13</v>
      </c>
      <c r="B19" s="123" t="s">
        <v>129</v>
      </c>
      <c r="C19" s="95"/>
      <c r="D19" s="95"/>
      <c r="E19" s="95"/>
      <c r="F19" s="95"/>
      <c r="G19" s="96"/>
    </row>
    <row r="20" spans="1:7">
      <c r="A20" s="118">
        <v>14</v>
      </c>
      <c r="B20" s="125" t="s">
        <v>130</v>
      </c>
      <c r="C20" s="95"/>
      <c r="D20" s="95"/>
      <c r="E20" s="95"/>
      <c r="F20" s="95"/>
      <c r="G20" s="96"/>
    </row>
    <row r="21" spans="1:7">
      <c r="A21" s="118">
        <v>15</v>
      </c>
      <c r="B21" s="123" t="s">
        <v>131</v>
      </c>
      <c r="C21" s="95"/>
      <c r="D21" s="95"/>
      <c r="E21" s="95"/>
      <c r="F21" s="95"/>
      <c r="G21" s="96"/>
    </row>
    <row r="22" spans="1:7" ht="13.5" thickBot="1">
      <c r="A22" s="118">
        <v>16</v>
      </c>
      <c r="B22" s="126" t="s">
        <v>132</v>
      </c>
      <c r="C22" s="127">
        <f>C12+C17</f>
        <v>0</v>
      </c>
      <c r="D22" s="127">
        <f>D12+D17</f>
        <v>0</v>
      </c>
      <c r="E22" s="127">
        <f>E12+E17</f>
        <v>0</v>
      </c>
      <c r="F22" s="127">
        <f>F12+F17</f>
        <v>0</v>
      </c>
      <c r="G22" s="128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3" sqref="B33"/>
    </sheetView>
  </sheetViews>
  <sheetFormatPr defaultColWidth="9.140625" defaultRowHeight="12.75"/>
  <cols>
    <col min="1" max="1" width="10.5703125" style="50" bestFit="1" customWidth="1"/>
    <col min="2" max="2" width="89.140625" style="50" bestFit="1" customWidth="1"/>
    <col min="3" max="3" width="15.140625" style="129" customWidth="1"/>
    <col min="4" max="5" width="13.7109375" style="129" customWidth="1"/>
    <col min="6" max="6" width="16.28515625" style="129" customWidth="1"/>
    <col min="7" max="8" width="13.7109375" style="129" customWidth="1"/>
    <col min="9" max="9" width="17.5703125" style="129" customWidth="1"/>
    <col min="10" max="10" width="14.5703125" style="129" customWidth="1"/>
    <col min="11" max="12" width="13.7109375" style="129" customWidth="1"/>
    <col min="13" max="13" width="15" style="129" customWidth="1"/>
    <col min="14" max="15" width="13.7109375" style="129" customWidth="1"/>
    <col min="16" max="17" width="15.7109375" style="129" customWidth="1"/>
    <col min="18" max="18" width="9.140625" style="129"/>
    <col min="19" max="16384" width="9.140625" style="50"/>
  </cols>
  <sheetData>
    <row r="1" spans="1:15">
      <c r="A1" s="50" t="s">
        <v>27</v>
      </c>
      <c r="B1" s="36" t="s">
        <v>153</v>
      </c>
    </row>
    <row r="2" spans="1:15" ht="15">
      <c r="A2" s="50" t="s">
        <v>28</v>
      </c>
      <c r="B2" s="169">
        <v>43830</v>
      </c>
    </row>
    <row r="4" spans="1:15" ht="13.5" thickBot="1">
      <c r="A4" s="65" t="s">
        <v>53</v>
      </c>
      <c r="B4" s="161" t="s">
        <v>26</v>
      </c>
    </row>
    <row r="5" spans="1:15">
      <c r="A5" s="60"/>
      <c r="B5" s="130"/>
      <c r="C5" s="146" t="s">
        <v>0</v>
      </c>
      <c r="D5" s="146" t="s">
        <v>1</v>
      </c>
      <c r="E5" s="146" t="s">
        <v>2</v>
      </c>
      <c r="F5" s="146" t="s">
        <v>3</v>
      </c>
      <c r="G5" s="146" t="s">
        <v>4</v>
      </c>
      <c r="H5" s="146" t="s">
        <v>8</v>
      </c>
      <c r="I5" s="146" t="s">
        <v>12</v>
      </c>
      <c r="J5" s="146" t="s">
        <v>13</v>
      </c>
      <c r="K5" s="146" t="s">
        <v>137</v>
      </c>
      <c r="L5" s="146" t="s">
        <v>14</v>
      </c>
      <c r="M5" s="146" t="s">
        <v>15</v>
      </c>
      <c r="N5" s="146" t="s">
        <v>16</v>
      </c>
      <c r="O5" s="131" t="s">
        <v>17</v>
      </c>
    </row>
    <row r="6" spans="1:15" ht="12.75" customHeight="1">
      <c r="A6" s="61"/>
      <c r="B6" s="63"/>
      <c r="C6" s="240" t="s">
        <v>138</v>
      </c>
      <c r="D6" s="240"/>
      <c r="E6" s="240"/>
      <c r="F6" s="242" t="s">
        <v>56</v>
      </c>
      <c r="G6" s="242"/>
      <c r="H6" s="242"/>
      <c r="I6" s="242"/>
      <c r="J6" s="242"/>
      <c r="K6" s="242"/>
      <c r="L6" s="242"/>
      <c r="M6" s="242" t="s">
        <v>62</v>
      </c>
      <c r="N6" s="242"/>
      <c r="O6" s="241"/>
    </row>
    <row r="7" spans="1:15" ht="15" customHeight="1">
      <c r="A7" s="61"/>
      <c r="B7" s="63"/>
      <c r="C7" s="242" t="s">
        <v>143</v>
      </c>
      <c r="D7" s="242" t="s">
        <v>144</v>
      </c>
      <c r="E7" s="242" t="s">
        <v>55</v>
      </c>
      <c r="F7" s="242" t="s">
        <v>57</v>
      </c>
      <c r="G7" s="242"/>
      <c r="H7" s="242" t="s">
        <v>58</v>
      </c>
      <c r="I7" s="242" t="s">
        <v>59</v>
      </c>
      <c r="J7" s="242"/>
      <c r="K7" s="243" t="s">
        <v>60</v>
      </c>
      <c r="L7" s="243"/>
      <c r="M7" s="240" t="s">
        <v>147</v>
      </c>
      <c r="N7" s="240" t="s">
        <v>148</v>
      </c>
      <c r="O7" s="241" t="s">
        <v>63</v>
      </c>
    </row>
    <row r="8" spans="1:15" ht="25.5">
      <c r="A8" s="61"/>
      <c r="B8" s="63"/>
      <c r="C8" s="242"/>
      <c r="D8" s="242"/>
      <c r="E8" s="242"/>
      <c r="F8" s="151" t="s">
        <v>145</v>
      </c>
      <c r="G8" s="151" t="s">
        <v>146</v>
      </c>
      <c r="H8" s="242"/>
      <c r="I8" s="151" t="s">
        <v>143</v>
      </c>
      <c r="J8" s="151" t="s">
        <v>144</v>
      </c>
      <c r="K8" s="153" t="s">
        <v>150</v>
      </c>
      <c r="L8" s="153" t="s">
        <v>61</v>
      </c>
      <c r="M8" s="240"/>
      <c r="N8" s="240"/>
      <c r="O8" s="241"/>
    </row>
    <row r="9" spans="1:15">
      <c r="A9" s="132"/>
      <c r="B9" s="133" t="s">
        <v>47</v>
      </c>
      <c r="C9" s="134"/>
      <c r="D9" s="134"/>
      <c r="E9" s="135"/>
      <c r="F9" s="136"/>
      <c r="G9" s="136"/>
      <c r="H9" s="62"/>
      <c r="I9" s="62"/>
      <c r="J9" s="62"/>
      <c r="K9" s="62"/>
      <c r="L9" s="62"/>
      <c r="M9" s="136"/>
      <c r="N9" s="136"/>
      <c r="O9" s="137"/>
    </row>
    <row r="10" spans="1:15">
      <c r="A10" s="61">
        <v>1</v>
      </c>
      <c r="B10" s="138" t="s">
        <v>54</v>
      </c>
      <c r="C10" s="139">
        <f>SUM(C11:C17)</f>
        <v>0</v>
      </c>
      <c r="D10" s="139">
        <f>SUM(D11:D17)</f>
        <v>0</v>
      </c>
      <c r="E10" s="139">
        <f>SUM(E11:E17)</f>
        <v>0</v>
      </c>
      <c r="F10" s="140">
        <f t="shared" ref="F10:O10" si="0">SUM(F11:F17)</f>
        <v>0</v>
      </c>
      <c r="G10" s="140">
        <f t="shared" si="0"/>
        <v>0</v>
      </c>
      <c r="H10" s="139">
        <f t="shared" si="0"/>
        <v>0</v>
      </c>
      <c r="I10" s="139">
        <f t="shared" si="0"/>
        <v>0</v>
      </c>
      <c r="J10" s="139">
        <f t="shared" si="0"/>
        <v>0</v>
      </c>
      <c r="K10" s="139">
        <f t="shared" si="0"/>
        <v>0</v>
      </c>
      <c r="L10" s="139">
        <f t="shared" si="0"/>
        <v>0</v>
      </c>
      <c r="M10" s="140">
        <f>SUM(M11:M17)</f>
        <v>0</v>
      </c>
      <c r="N10" s="140">
        <f t="shared" si="0"/>
        <v>0</v>
      </c>
      <c r="O10" s="141">
        <f t="shared" si="0"/>
        <v>0</v>
      </c>
    </row>
    <row r="11" spans="1:15">
      <c r="A11" s="61">
        <v>1.1000000000000001</v>
      </c>
      <c r="B11" s="63"/>
      <c r="C11" s="57"/>
      <c r="D11" s="57"/>
      <c r="E11" s="139">
        <f t="shared" ref="E11:E17" si="1">C11+D11</f>
        <v>0</v>
      </c>
      <c r="F11" s="57"/>
      <c r="G11" s="57"/>
      <c r="H11" s="57"/>
      <c r="I11" s="57"/>
      <c r="J11" s="57"/>
      <c r="K11" s="142"/>
      <c r="L11" s="142"/>
      <c r="M11" s="139">
        <f>C11+F11-H11-I11</f>
        <v>0</v>
      </c>
      <c r="N11" s="139">
        <f>D11+G11+H11-J11+K11-L11</f>
        <v>0</v>
      </c>
      <c r="O11" s="141">
        <f t="shared" ref="O11:O17" si="2">M11+N11</f>
        <v>0</v>
      </c>
    </row>
    <row r="12" spans="1:15">
      <c r="A12" s="61">
        <v>1.2</v>
      </c>
      <c r="B12" s="63"/>
      <c r="C12" s="57"/>
      <c r="D12" s="57"/>
      <c r="E12" s="139">
        <f t="shared" si="1"/>
        <v>0</v>
      </c>
      <c r="F12" s="57"/>
      <c r="G12" s="57"/>
      <c r="H12" s="57"/>
      <c r="I12" s="57"/>
      <c r="J12" s="57"/>
      <c r="K12" s="142"/>
      <c r="L12" s="142"/>
      <c r="M12" s="139">
        <f t="shared" ref="M12:M17" si="3">C12+F12-H12-I12</f>
        <v>0</v>
      </c>
      <c r="N12" s="139">
        <f t="shared" ref="N12:N17" si="4">D12+G12+H12-J12+K12-L12</f>
        <v>0</v>
      </c>
      <c r="O12" s="141">
        <f t="shared" si="2"/>
        <v>0</v>
      </c>
    </row>
    <row r="13" spans="1:15">
      <c r="A13" s="61">
        <v>1.3</v>
      </c>
      <c r="B13" s="63"/>
      <c r="C13" s="57"/>
      <c r="D13" s="57"/>
      <c r="E13" s="139">
        <f t="shared" si="1"/>
        <v>0</v>
      </c>
      <c r="F13" s="57"/>
      <c r="G13" s="57"/>
      <c r="H13" s="57"/>
      <c r="I13" s="57"/>
      <c r="J13" s="57"/>
      <c r="K13" s="142"/>
      <c r="L13" s="142"/>
      <c r="M13" s="139">
        <f t="shared" si="3"/>
        <v>0</v>
      </c>
      <c r="N13" s="139">
        <f t="shared" si="4"/>
        <v>0</v>
      </c>
      <c r="O13" s="141">
        <f t="shared" si="2"/>
        <v>0</v>
      </c>
    </row>
    <row r="14" spans="1:15">
      <c r="A14" s="61">
        <v>1.4</v>
      </c>
      <c r="B14" s="63"/>
      <c r="C14" s="57"/>
      <c r="D14" s="57"/>
      <c r="E14" s="139">
        <f t="shared" si="1"/>
        <v>0</v>
      </c>
      <c r="F14" s="57"/>
      <c r="G14" s="57"/>
      <c r="H14" s="57"/>
      <c r="I14" s="57"/>
      <c r="J14" s="57"/>
      <c r="K14" s="142"/>
      <c r="L14" s="142"/>
      <c r="M14" s="139">
        <f t="shared" si="3"/>
        <v>0</v>
      </c>
      <c r="N14" s="139">
        <f t="shared" si="4"/>
        <v>0</v>
      </c>
      <c r="O14" s="141">
        <f t="shared" si="2"/>
        <v>0</v>
      </c>
    </row>
    <row r="15" spans="1:15">
      <c r="A15" s="61">
        <v>1.5</v>
      </c>
      <c r="B15" s="63"/>
      <c r="C15" s="57"/>
      <c r="D15" s="57"/>
      <c r="E15" s="139">
        <f t="shared" si="1"/>
        <v>0</v>
      </c>
      <c r="F15" s="57"/>
      <c r="G15" s="57"/>
      <c r="H15" s="57"/>
      <c r="I15" s="57"/>
      <c r="J15" s="57"/>
      <c r="K15" s="142"/>
      <c r="L15" s="142"/>
      <c r="M15" s="139">
        <f t="shared" si="3"/>
        <v>0</v>
      </c>
      <c r="N15" s="139">
        <f t="shared" si="4"/>
        <v>0</v>
      </c>
      <c r="O15" s="141">
        <f t="shared" si="2"/>
        <v>0</v>
      </c>
    </row>
    <row r="16" spans="1:15">
      <c r="A16" s="61">
        <v>1.6</v>
      </c>
      <c r="B16" s="63"/>
      <c r="C16" s="57"/>
      <c r="D16" s="57"/>
      <c r="E16" s="139">
        <f t="shared" si="1"/>
        <v>0</v>
      </c>
      <c r="F16" s="57"/>
      <c r="G16" s="57"/>
      <c r="H16" s="57"/>
      <c r="I16" s="57"/>
      <c r="J16" s="57"/>
      <c r="K16" s="142"/>
      <c r="L16" s="142"/>
      <c r="M16" s="139">
        <f>C16+F16-H16-I16</f>
        <v>0</v>
      </c>
      <c r="N16" s="139">
        <f t="shared" si="4"/>
        <v>0</v>
      </c>
      <c r="O16" s="141">
        <f t="shared" si="2"/>
        <v>0</v>
      </c>
    </row>
    <row r="17" spans="1:15">
      <c r="A17" s="61" t="s">
        <v>11</v>
      </c>
      <c r="B17" s="63"/>
      <c r="C17" s="57"/>
      <c r="D17" s="57"/>
      <c r="E17" s="139">
        <f t="shared" si="1"/>
        <v>0</v>
      </c>
      <c r="F17" s="57"/>
      <c r="G17" s="57"/>
      <c r="H17" s="57"/>
      <c r="I17" s="57"/>
      <c r="J17" s="57"/>
      <c r="K17" s="142"/>
      <c r="L17" s="142"/>
      <c r="M17" s="139">
        <f t="shared" si="3"/>
        <v>0</v>
      </c>
      <c r="N17" s="139">
        <f t="shared" si="4"/>
        <v>0</v>
      </c>
      <c r="O17" s="141">
        <f t="shared" si="2"/>
        <v>0</v>
      </c>
    </row>
    <row r="18" spans="1:15">
      <c r="A18" s="132"/>
      <c r="B18" s="67" t="s">
        <v>48</v>
      </c>
      <c r="C18" s="134"/>
      <c r="D18" s="134"/>
      <c r="E18" s="134"/>
      <c r="F18" s="134"/>
      <c r="G18" s="134"/>
      <c r="H18" s="134"/>
      <c r="I18" s="134"/>
      <c r="J18" s="134"/>
      <c r="K18" s="143"/>
      <c r="L18" s="143"/>
      <c r="M18" s="134"/>
      <c r="N18" s="134"/>
      <c r="O18" s="144"/>
    </row>
    <row r="19" spans="1:15">
      <c r="A19" s="61">
        <v>2</v>
      </c>
      <c r="B19" s="145" t="s">
        <v>54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>
        <f t="shared" ref="M19" si="5">C19+F19-H19-I19</f>
        <v>0</v>
      </c>
      <c r="N19" s="139">
        <f t="shared" ref="N19" si="6">D19+G19+H19-J19+K19-L19</f>
        <v>0</v>
      </c>
      <c r="O19" s="141">
        <f t="shared" ref="O19" si="7">M19+N19</f>
        <v>0</v>
      </c>
    </row>
    <row r="20" spans="1:15">
      <c r="A20" s="67"/>
      <c r="B20" s="67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egxwg/aTBt5EaZhKvzSvaB78vlAhGz5BnFi9LiPDVS8=</DigestValue>
    </Reference>
    <Reference Type="http://www.w3.org/2000/09/xmldsig#Object" URI="#idOfficeObject">
      <DigestMethod Algorithm="http://www.w3.org/2001/04/xmlenc#sha256"/>
      <DigestValue>DpyCv00FSu78gINpakrdJWwYplJvnMza+N3ld925l0c=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zsmuyPveA2McKKlunWXM74XFY1Cxeho2r7MgWHHpvj8=</DigestValue>
    </Reference>
  </SignedInfo>
  <SignatureValue>nZ1NJVut3wMJIRTqgNqMdy5HjSid7x0vdvvuQW4OOhjdVbGTQrH8kSvtCN17tNA8FIVgNR4ju3ZW
LiXSXedt0gTJrEwJT8fYnmIaYqKRDMVcffx39E1gsrElCHVekFcpnsNp0pywxz5EnWDXGgR6sJyS
GmwSjyVDN2gabMZDRnmuoVbEbyyrsnFNZ07R6MfyJg2JI25TyGhn0RPYlOYniyWb0IvwefQjxswL
NE6zLIYBXKEtgDKqB3FI5NOTK+0yzb++Gi1NQkgNcayn9J4wn/gkqI6irrfxukaMWiKHXssHtJRh
XAuFF50nATHjXqCk+ajrTkhAbJ//4OK6NAqQfQ==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+SXucOp2XNNIjcPRBS32NES3sHQ7U8BplxplIxrqZbU=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nRvw3SZF8dDybfJXDODS7urBvZCVvitghJNy68NmmVg=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3vvs4KR2bVnO0ptL0xc8gpQ2NArDf7tJP8CzGuCak1A=</DigestValue>
      </Reference>
      <Reference URI="/xl/styles.xml?ContentType=application/vnd.openxmlformats-officedocument.spreadsheetml.styles+xml">
        <DigestMethod Algorithm="http://www.w3.org/2001/04/xmlenc#sha256"/>
        <DigestValue>Qb+vaRJ6/xj+DYtJUMw7naJWUB0s4QSyRIML2rj3F00=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kpMXvqQsX6Ugyit6ZZObzSy7Oaf5EcaX1DrSbOR3LbU=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NgrLlFbcjQhUJGaoWgBM+YyejE4EyCBAnceR1YVAYb0=</DigestValue>
      </Reference>
      <Reference URI="/xl/worksheets/sheet2.xml?ContentType=application/vnd.openxmlformats-officedocument.spreadsheetml.worksheet+xml">
        <DigestMethod Algorithm="http://www.w3.org/2001/04/xmlenc#sha256"/>
        <DigestValue>IRaR6ESl8UrYWsntuQHLGAhNBqgbuegaFOZ6oZXcXhY=</DigestValue>
      </Reference>
      <Reference URI="/xl/worksheets/sheet3.xml?ContentType=application/vnd.openxmlformats-officedocument.spreadsheetml.worksheet+xml">
        <DigestMethod Algorithm="http://www.w3.org/2001/04/xmlenc#sha256"/>
        <DigestValue>oKIHiNrUIokYjdRMhv1CYKUCBiCJpPlafRJkQR/Tr0k=</DigestValue>
      </Reference>
      <Reference URI="/xl/worksheets/sheet4.xml?ContentType=application/vnd.openxmlformats-officedocument.spreadsheetml.worksheet+xml">
        <DigestMethod Algorithm="http://www.w3.org/2001/04/xmlenc#sha256"/>
        <DigestValue>mSIFkCLh1pXWm0MoWGukAdv76/QK7deedHDFSD+h5tg=</DigestValue>
      </Reference>
      <Reference URI="/xl/worksheets/sheet5.xml?ContentType=application/vnd.openxmlformats-officedocument.spreadsheetml.worksheet+xml">
        <DigestMethod Algorithm="http://www.w3.org/2001/04/xmlenc#sha256"/>
        <DigestValue>LP8RzK5cG5uU4EnL35Vh6Jp/irRBjXGcyOtRYbv/mvU=</DigestValue>
      </Reference>
      <Reference URI="/xl/worksheets/sheet6.xml?ContentType=application/vnd.openxmlformats-officedocument.spreadsheetml.worksheet+xml">
        <DigestMethod Algorithm="http://www.w3.org/2001/04/xmlenc#sha256"/>
        <DigestValue>8KFGIv/TbuEVAvcGQYgm/GjA75lTDV/V/BMF623wLVo=</DigestValue>
      </Reference>
      <Reference URI="/xl/worksheets/sheet7.xml?ContentType=application/vnd.openxmlformats-officedocument.spreadsheetml.worksheet+xml">
        <DigestMethod Algorithm="http://www.w3.org/2001/04/xmlenc#sha256"/>
        <DigestValue>0zpctgW0MyPzbmFXSnqSek2JORCz2nsS8F9SY4VggNw=</DigestValue>
      </Reference>
      <Reference URI="/xl/worksheets/sheet8.xml?ContentType=application/vnd.openxmlformats-officedocument.spreadsheetml.worksheet+xml">
        <DigestMethod Algorithm="http://www.w3.org/2001/04/xmlenc#sha256"/>
        <DigestValue>oxPV2HWuNq+ybKDN7m+HFXpEvaNHHmbW6SsNqKDfk0k=</DigestValue>
      </Reference>
      <Reference URI="/xl/worksheets/sheet9.xml?ContentType=application/vnd.openxmlformats-officedocument.spreadsheetml.worksheet+xml">
        <DigestMethod Algorithm="http://www.w3.org/2001/04/xmlenc#sha256"/>
        <DigestValue>FeEZW25RuVRhcdwOX1Od6DwCEbdoVEnsBUWzsM3usfM=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2020-06-16T08:07:44Z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2020-06-16T08:07:44Z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YV+NgZXZG4m7NqpXzLFgnaEpmUgE0T0ctmotVl2PrrI=</DigestValue>
    </Reference>
    <Reference Type="http://www.w3.org/2000/09/xmldsig#Object" URI="#idOfficeObject">
      <DigestMethod Algorithm="http://www.w3.org/2001/04/xmlenc#sha256"/>
      <DigestValue>BaADzd+iHw/ZYSBoWxLlNDXp8wiiGzuZQUqIcR+4Twk=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GdoUnnp5oWmdfxSJfDoMjq+KbIIyy9xz5h3bgDQT2Io=</DigestValue>
    </Reference>
  </SignedInfo>
  <SignatureValue>AcNlixXPSCngQUhfno5lbU1QXiSEs/hqmn0SfDhm92+TgjUw1RVpmszqYX7RpxJoLLBCfezfctzV
HZu825w/azEYlRCeyMsrO0ABvR2n3Q2I+KX2YsMoQ8zENDlVGryqYVyOcQuukvQN53O+C1LP0gvV
rCVEd4ADYkzbuBaxZGJ58nPIXMgvpm8il7Sn4E3TOjtvWrL7r+ysiw7GimK9CC7y/34UiJFDZ2S8
8PcsO0G/g0nysIoMx8quLVd6XCADU/BihYbZfkGKqdOg66U1fiBU43nGQTRz4ZDkqLEXleal7x+W
TADcWBpBqrYNZVy0DhCImYa561LTWZoHbVDBTQ==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+SXucOp2XNNIjcPRBS32NES3sHQ7U8BplxplIxrqZbU=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nRvw3SZF8dDybfJXDODS7urBvZCVvitghJNy68NmmVg=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3vvs4KR2bVnO0ptL0xc8gpQ2NArDf7tJP8CzGuCak1A=</DigestValue>
      </Reference>
      <Reference URI="/xl/styles.xml?ContentType=application/vnd.openxmlformats-officedocument.spreadsheetml.styles+xml">
        <DigestMethod Algorithm="http://www.w3.org/2001/04/xmlenc#sha256"/>
        <DigestValue>Qb+vaRJ6/xj+DYtJUMw7naJWUB0s4QSyRIML2rj3F00=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kpMXvqQsX6Ugyit6ZZObzSy7Oaf5EcaX1DrSbOR3LbU=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NgrLlFbcjQhUJGaoWgBM+YyejE4EyCBAnceR1YVAYb0=</DigestValue>
      </Reference>
      <Reference URI="/xl/worksheets/sheet2.xml?ContentType=application/vnd.openxmlformats-officedocument.spreadsheetml.worksheet+xml">
        <DigestMethod Algorithm="http://www.w3.org/2001/04/xmlenc#sha256"/>
        <DigestValue>IRaR6ESl8UrYWsntuQHLGAhNBqgbuegaFOZ6oZXcXhY=</DigestValue>
      </Reference>
      <Reference URI="/xl/worksheets/sheet3.xml?ContentType=application/vnd.openxmlformats-officedocument.spreadsheetml.worksheet+xml">
        <DigestMethod Algorithm="http://www.w3.org/2001/04/xmlenc#sha256"/>
        <DigestValue>oKIHiNrUIokYjdRMhv1CYKUCBiCJpPlafRJkQR/Tr0k=</DigestValue>
      </Reference>
      <Reference URI="/xl/worksheets/sheet4.xml?ContentType=application/vnd.openxmlformats-officedocument.spreadsheetml.worksheet+xml">
        <DigestMethod Algorithm="http://www.w3.org/2001/04/xmlenc#sha256"/>
        <DigestValue>mSIFkCLh1pXWm0MoWGukAdv76/QK7deedHDFSD+h5tg=</DigestValue>
      </Reference>
      <Reference URI="/xl/worksheets/sheet5.xml?ContentType=application/vnd.openxmlformats-officedocument.spreadsheetml.worksheet+xml">
        <DigestMethod Algorithm="http://www.w3.org/2001/04/xmlenc#sha256"/>
        <DigestValue>LP8RzK5cG5uU4EnL35Vh6Jp/irRBjXGcyOtRYbv/mvU=</DigestValue>
      </Reference>
      <Reference URI="/xl/worksheets/sheet6.xml?ContentType=application/vnd.openxmlformats-officedocument.spreadsheetml.worksheet+xml">
        <DigestMethod Algorithm="http://www.w3.org/2001/04/xmlenc#sha256"/>
        <DigestValue>8KFGIv/TbuEVAvcGQYgm/GjA75lTDV/V/BMF623wLVo=</DigestValue>
      </Reference>
      <Reference URI="/xl/worksheets/sheet7.xml?ContentType=application/vnd.openxmlformats-officedocument.spreadsheetml.worksheet+xml">
        <DigestMethod Algorithm="http://www.w3.org/2001/04/xmlenc#sha256"/>
        <DigestValue>0zpctgW0MyPzbmFXSnqSek2JORCz2nsS8F9SY4VggNw=</DigestValue>
      </Reference>
      <Reference URI="/xl/worksheets/sheet8.xml?ContentType=application/vnd.openxmlformats-officedocument.spreadsheetml.worksheet+xml">
        <DigestMethod Algorithm="http://www.w3.org/2001/04/xmlenc#sha256"/>
        <DigestValue>oxPV2HWuNq+ybKDN7m+HFXpEvaNHHmbW6SsNqKDfk0k=</DigestValue>
      </Reference>
      <Reference URI="/xl/worksheets/sheet9.xml?ContentType=application/vnd.openxmlformats-officedocument.spreadsheetml.worksheet+xml">
        <DigestMethod Algorithm="http://www.w3.org/2001/04/xmlenc#sha256"/>
        <DigestValue>FeEZW25RuVRhcdwOX1Od6DwCEbdoVEnsBUWzsM3usfM=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2020-06-16T08:18:29Z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16.0.12827/20</OfficeVersion>
          <ApplicationVersion>16.0.12827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2020-06-16T08:18:29Z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2020-06-16T08:07:37Z</dcterms:modified>
</cp:coreProperties>
</file>