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8" documentId="11_8E9D0773822903B375397C93A46F6D233DD0BC9A" xr6:coauthVersionLast="43" xr6:coauthVersionMax="43" xr10:uidLastSave="{D6464CAA-7CF9-4EBA-950F-D32B8C907DA8}"/>
  <bookViews>
    <workbookView xWindow="-108" yWindow="-108" windowWidth="41496" windowHeight="16896" tabRatio="919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" i="67" l="1"/>
  <c r="P27" i="67"/>
  <c r="P28" i="67"/>
  <c r="P29" i="67"/>
  <c r="P30" i="67"/>
  <c r="P31" i="67"/>
  <c r="P32" i="67"/>
  <c r="P33" i="67"/>
  <c r="P34" i="67"/>
  <c r="P35" i="67"/>
  <c r="T10" i="67" l="1"/>
  <c r="T9" i="67"/>
  <c r="D10" i="40" l="1"/>
  <c r="E10" i="40"/>
  <c r="C10" i="40"/>
  <c r="H49" i="67" l="1"/>
  <c r="C49" i="67"/>
  <c r="N42" i="67"/>
  <c r="N43" i="67"/>
  <c r="N44" i="67"/>
  <c r="N45" i="67"/>
  <c r="N46" i="67"/>
  <c r="N47" i="67"/>
  <c r="N48" i="67"/>
  <c r="O36" i="67"/>
  <c r="P36" i="67"/>
  <c r="C21" i="67"/>
  <c r="T11" i="67"/>
  <c r="T12" i="67"/>
  <c r="T13" i="67"/>
  <c r="T14" i="67"/>
  <c r="T15" i="67"/>
  <c r="T16" i="67"/>
  <c r="T17" i="67"/>
  <c r="T18" i="67"/>
  <c r="T19" i="67"/>
  <c r="T20" i="67"/>
  <c r="R21" i="67"/>
  <c r="S21" i="67"/>
  <c r="T21" i="67" l="1"/>
  <c r="F10" i="40"/>
  <c r="G10" i="40" s="1"/>
  <c r="N19" i="63"/>
  <c r="M19" i="63"/>
  <c r="O19" i="63" s="1"/>
  <c r="D15" i="48" l="1"/>
  <c r="G17" i="50" l="1"/>
  <c r="F17" i="50"/>
  <c r="E17" i="50"/>
  <c r="D17" i="50"/>
  <c r="D22" i="50" s="1"/>
  <c r="C17" i="50"/>
  <c r="G12" i="50"/>
  <c r="G22" i="50" s="1"/>
  <c r="F12" i="50"/>
  <c r="F22" i="50" s="1"/>
  <c r="E12" i="50"/>
  <c r="D12" i="50"/>
  <c r="C12" i="50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9" i="67"/>
  <c r="L49" i="67"/>
  <c r="K49" i="67"/>
  <c r="J49" i="67"/>
  <c r="I49" i="67"/>
  <c r="G49" i="67"/>
  <c r="E49" i="67"/>
  <c r="D49" i="67"/>
  <c r="N41" i="67"/>
  <c r="N36" i="67"/>
  <c r="M36" i="67"/>
  <c r="L36" i="67"/>
  <c r="K36" i="67"/>
  <c r="J36" i="67"/>
  <c r="I36" i="67"/>
  <c r="H36" i="67"/>
  <c r="G36" i="67"/>
  <c r="E36" i="67"/>
  <c r="D36" i="67"/>
  <c r="C36" i="67"/>
  <c r="Q21" i="67"/>
  <c r="P21" i="67"/>
  <c r="O21" i="67"/>
  <c r="N21" i="67"/>
  <c r="M21" i="67"/>
  <c r="L21" i="67"/>
  <c r="K21" i="67"/>
  <c r="J21" i="67"/>
  <c r="I21" i="67"/>
  <c r="H21" i="67"/>
  <c r="G21" i="67"/>
  <c r="E21" i="67"/>
  <c r="D21" i="67"/>
  <c r="C22" i="50" l="1"/>
  <c r="E22" i="48"/>
  <c r="N49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<sst xmlns="http://schemas.openxmlformats.org/spreadsheetml/2006/main" count="319" uniqueCount="202">
  <si>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</si>
  <si>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</si>
  <si>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</si>
  <si>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</si>
  <si>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</si>
  <si>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</si>
  <si>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</si>
  <si>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</si>
  <si>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</si>
  <si>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</si>
  <si>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</si>
  <si>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</si>
  <si>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</si>
  <si>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</si>
  <si>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</si>
  <si>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</si>
  <si>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</si>
  <si>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</si>
  <si>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</si>
  <si>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</si>
  <si>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</si>
  <si>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</si>
  <si>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</si>
  <si>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</si>
  <si>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</si>
  <si>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</si>
  <si>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</si>
  <si>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</si>
  <si>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</si>
  <si>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</si>
  <si>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</si>
  <si>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</si>
  <si>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</si>
  <si>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</si>
  <si>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</si>
  <si>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</si>
  <si>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</si>
  <si>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</si>
  <si>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</si>
  <si>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</si>
  <si>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</si>
  <si>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</si>
  <si>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</si>
  <si>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</si>
  <si>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</si>
  <si>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</si>
  <si>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</si>
  <si>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</si>
  <si>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</si>
  <si>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</si>
  <si>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</si>
  <si>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</si>
  <si>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</si>
  <si>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</si>
  <si>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</si>
  <si>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</si>
  <si>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</si>
  <si>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</si>
  <si>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</si>
  <si>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</si>
  <si>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</si>
  <si>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</si>
  <si>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</si>
  <si>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</si>
  <si>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</si>
  <si>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</si>
  <si>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</si>
  <si>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</si>
  <si>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</si>
  <si>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</si>
  <si>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</si>
  <si>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</si>
  <si>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</si>
  <si>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</si>
  <si>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</si>
  <si>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</si>
  <si>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</si>
  <si>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</si>
  <si>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</si>
  <si>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</si>
  <si>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</si>
  <si>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</si>
  <si>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</si>
  <si>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</si>
  <si>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</si>
  <si>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</si>
  <si>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</si>
  <si>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</si>
  <si>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</si>
  <si>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</si>
  <si>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</si>
  <si>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</si>
  <si>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</si>
  <si>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</si>
  <si>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</si>
  <si>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</si>
  <si>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</si>
  <si>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</si>
  <si>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</si>
  <si>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</si>
  <si>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</si>
  <si>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</si>
  <si>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</si>
  <si>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</si>
  <si>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</si>
  <si>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</si>
  <si>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</si>
  <si>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</si>
  <si>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</si>
  <si>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</si>
  <si>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</si>
  <si>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</si>
  <si>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</si>
  <si>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</si>
  <si>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</si>
  <si>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</si>
  <si>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</si>
  <si>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</si>
  <si>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</si>
  <si>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</si>
  <si>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</si>
  <si>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</si>
  <si>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</si>
  <si>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</si>
  <si>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</si>
  <si>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</si>
  <si>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</si>
  <si>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</si>
  <si>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</si>
  <si>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</si>
  <si>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</si>
  <si>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</si>
  <si>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</si>
  <si>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</si>
  <si>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</si>
  <si>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</si>
  <si>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</si>
  <si>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</si>
  <si>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</si>
  <si>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</si>
  <si>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</si>
  <si>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</si>
  <si>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</si>
  <si>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</si>
  <si>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</si>
  <si>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</si>
  <si>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</si>
  <si>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</si>
  <si>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</si>
  <si>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</si>
  <si>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</si>
  <si>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</si>
  <si>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</si>
  <si>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 xml:space="preserve">Cash and cash equivalents </t>
  </si>
  <si>
    <t>Mandatory cash balance with the NBG</t>
  </si>
  <si>
    <t>Financial assets at fair value through profit or loss</t>
  </si>
  <si>
    <t>Due from financial institutions</t>
  </si>
  <si>
    <t>Loans to customers</t>
  </si>
  <si>
    <t>Investments available-for-sale</t>
  </si>
  <si>
    <t>Investments held to maturity</t>
  </si>
  <si>
    <t>Property and equipment</t>
  </si>
  <si>
    <t>Current income tax asset</t>
  </si>
  <si>
    <t>Defered income tax assets</t>
  </si>
  <si>
    <t>Other assets</t>
  </si>
  <si>
    <t>Investments in subsidiaries</t>
  </si>
  <si>
    <t>-</t>
  </si>
  <si>
    <t>Due to banks and other financial institutions</t>
  </si>
  <si>
    <t xml:space="preserve">Deposits by customers </t>
  </si>
  <si>
    <t>Other Borrowed Funds</t>
  </si>
  <si>
    <t>Provisions</t>
  </si>
  <si>
    <t>Current income tax liabilities</t>
  </si>
  <si>
    <t>Other liabilities</t>
  </si>
  <si>
    <t>Deferred tax liability</t>
  </si>
  <si>
    <t>Subordinated debt</t>
  </si>
  <si>
    <t>Share capital</t>
  </si>
  <si>
    <t>Additional paid in capital</t>
  </si>
  <si>
    <t xml:space="preserve">Available-for-sale reserve </t>
  </si>
  <si>
    <t>Retained earnings/(Accumulated deficit)</t>
  </si>
  <si>
    <t>Minority interest</t>
  </si>
  <si>
    <t>IFRS reports receivables that is to be received in more than 90 days, but NBG reports total correspondents accounts</t>
  </si>
  <si>
    <t>IFRS reports the difference in Capital. For details please refer to the Annual Report</t>
  </si>
  <si>
    <t>IFRS report includes principal amount of loans, accrued total interest and penalties (on/off balance), wich is reduced by IFRS LLR. In contrast, NBG only includes Principal Amount of loans that is not past due for 30 days or more, and/or is not substandard, plus on balance acrued interest, minus NBG LLP.</t>
  </si>
  <si>
    <t>JSC Cartu Bank</t>
  </si>
  <si>
    <t>Ltd Cartu Broker</t>
  </si>
  <si>
    <t>Jsc Cartu Insurance</t>
  </si>
  <si>
    <t>JSC Georgian Securities Central Depository</t>
  </si>
  <si>
    <t>JSC United Clearing Center</t>
  </si>
  <si>
    <t>Ltd Geoplast</t>
  </si>
  <si>
    <t>Ltd Investment Company Cartu Invest</t>
  </si>
  <si>
    <t>In this category IFRS reports Cash, Cash balance with NBG, Correspondent Accounts with banks and receivables from partner organizations with maturities left up to 90 days</t>
  </si>
  <si>
    <t>Brokerage</t>
  </si>
  <si>
    <t>Insuranceage</t>
  </si>
  <si>
    <t>Securities</t>
  </si>
  <si>
    <t>Clearing</t>
  </si>
  <si>
    <t>Manufacturing</t>
  </si>
  <si>
    <t>Investments</t>
  </si>
  <si>
    <t>In Other Assets, both standards include Repossessed Assets, however IFRS considers Fair Value (LOCOM), NBG standard reports repossessed Assets at net value (corresponding assets reduced by reserves)</t>
  </si>
  <si>
    <t>This part shows the provisions on off-balance accounts</t>
  </si>
  <si>
    <t>Comment:</t>
  </si>
  <si>
    <t>Possible difference with annual audit report is caused by rounding to the nearest 1,000.</t>
  </si>
  <si>
    <t>JSC United Financial Corporation</t>
  </si>
  <si>
    <t>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</si>
</sst>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Fill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3" fontId="89" fillId="35" borderId="2" xfId="0" applyNumberFormat="1" applyFont="1" applyFill="1" applyBorder="1" applyAlignment="1">
      <alignment horizontal="right"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89" fillId="0" borderId="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193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14" fontId="87" fillId="0" borderId="0" xfId="0" applyNumberFormat="1" applyFont="1" applyAlignment="1">
      <alignment horizontal="left"/>
    </xf>
    <xf numFmtId="164" fontId="89" fillId="0" borderId="2" xfId="20956" applyNumberFormat="1" applyFont="1" applyBorder="1"/>
    <xf numFmtId="164" fontId="89" fillId="0" borderId="17" xfId="20956" applyNumberFormat="1" applyFont="1" applyBorder="1"/>
    <xf numFmtId="0" fontId="3" fillId="0" borderId="0" xfId="0" applyFont="1" applyAlignment="1">
      <alignment horizontal="left" vertical="top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2" fillId="0" borderId="46" xfId="8" applyFont="1" applyFill="1" applyBorder="1" applyProtection="1"/>
    <xf numFmtId="0" fontId="89" fillId="0" borderId="1" xfId="0" applyFont="1" applyFill="1" applyBorder="1"/>
    <xf numFmtId="0" fontId="89" fillId="0" borderId="1" xfId="0" applyFont="1" applyBorder="1"/>
    <xf numFmtId="0" fontId="89" fillId="0" borderId="50" xfId="0" applyFont="1" applyBorder="1" applyAlignment="1"/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tubankge-my.sharepoint.com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34" sqref="B34"/>
    </sheetView>
  </sheetViews>
  <sheetFormatPr defaultRowHeight="14.4"/>
  <cols>
    <col min="1" max="1" width="9.6640625" style="35" bestFit="1" customWidth="1"/>
    <col min="2" max="2" width="128.6640625" style="28" bestFit="1" customWidth="1"/>
    <col min="3" max="3" width="39.44140625" customWidth="1"/>
  </cols>
  <sheetData>
    <row r="1" spans="1:3" s="1" customFormat="1" ht="15.6">
      <c r="A1" s="33" t="s">
        <v>18</v>
      </c>
      <c r="B1" s="55" t="s">
        <v>20</v>
      </c>
      <c r="C1" s="27"/>
    </row>
    <row r="2" spans="1:3" s="29" customFormat="1">
      <c r="A2" s="34">
        <v>20</v>
      </c>
      <c r="B2" s="30" t="s">
        <v>22</v>
      </c>
      <c r="C2" s="11"/>
    </row>
    <row r="3" spans="1:3" s="29" customFormat="1">
      <c r="A3" s="34">
        <v>21</v>
      </c>
      <c r="B3" s="30" t="s">
        <v>19</v>
      </c>
    </row>
    <row r="4" spans="1:3" s="29" customFormat="1">
      <c r="A4" s="34">
        <v>22</v>
      </c>
      <c r="B4" s="30" t="s">
        <v>21</v>
      </c>
    </row>
    <row r="5" spans="1:3" s="29" customFormat="1">
      <c r="A5" s="34">
        <v>23</v>
      </c>
      <c r="B5" s="30" t="s">
        <v>23</v>
      </c>
    </row>
    <row r="6" spans="1:3" s="29" customFormat="1">
      <c r="A6" s="34">
        <v>24</v>
      </c>
      <c r="B6" s="30" t="s">
        <v>24</v>
      </c>
      <c r="C6" s="2"/>
    </row>
    <row r="7" spans="1:3" s="29" customFormat="1">
      <c r="A7" s="34">
        <v>25</v>
      </c>
      <c r="B7" s="30" t="s">
        <v>25</v>
      </c>
    </row>
    <row r="8" spans="1:3" s="29" customFormat="1">
      <c r="A8" s="34">
        <v>26</v>
      </c>
      <c r="B8" s="30" t="s">
        <v>133</v>
      </c>
    </row>
    <row r="9" spans="1:3" s="29" customFormat="1">
      <c r="A9" s="34">
        <v>27</v>
      </c>
      <c r="B9" s="30" t="s">
        <v>26</v>
      </c>
    </row>
    <row r="10" spans="1:3" s="1" customFormat="1">
      <c r="A10" s="36"/>
      <c r="B10" s="28"/>
      <c r="C10" s="27"/>
    </row>
    <row r="11" spans="1:3" s="1" customFormat="1" ht="28.8">
      <c r="A11" s="36"/>
      <c r="B11" s="188" t="s">
        <v>152</v>
      </c>
      <c r="C11" s="27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60"/>
  <sheetViews>
    <sheetView zoomScale="85" zoomScaleNormal="85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60" sqref="B60"/>
    </sheetView>
  </sheetViews>
  <sheetFormatPr defaultColWidth="9.109375" defaultRowHeight="13.8"/>
  <cols>
    <col min="1" max="1" width="10.5546875" style="2" bestFit="1" customWidth="1"/>
    <col min="2" max="2" width="45.88671875" style="2" customWidth="1"/>
    <col min="3" max="3" width="29.6640625" style="2" customWidth="1"/>
    <col min="4" max="4" width="38.5546875" style="2" customWidth="1"/>
    <col min="5" max="5" width="29.5546875" style="2" customWidth="1"/>
    <col min="6" max="6" width="13.33203125" style="193" customWidth="1"/>
    <col min="7" max="7" width="11.5546875" style="2" customWidth="1"/>
    <col min="8" max="8" width="12" style="2" customWidth="1"/>
    <col min="9" max="9" width="11.5546875" style="2" customWidth="1"/>
    <col min="10" max="10" width="12" style="2" customWidth="1"/>
    <col min="11" max="11" width="11.5546875" style="2" customWidth="1"/>
    <col min="12" max="12" width="13.6640625" style="2" customWidth="1"/>
    <col min="13" max="14" width="12.88671875" style="2" customWidth="1"/>
    <col min="15" max="15" width="12.33203125" style="2" customWidth="1"/>
    <col min="16" max="16" width="13.5546875" style="2" customWidth="1"/>
    <col min="17" max="17" width="10.6640625" style="2" customWidth="1"/>
    <col min="18" max="18" width="12" style="2" customWidth="1"/>
    <col min="19" max="19" width="11.5546875" style="2" customWidth="1"/>
    <col min="20" max="20" width="13.6640625" style="2" customWidth="1"/>
    <col min="21" max="16384" width="9.109375" style="2"/>
  </cols>
  <sheetData>
    <row r="1" spans="1:20">
      <c r="A1" s="4" t="s">
        <v>27</v>
      </c>
      <c r="B1" s="37" t="s">
        <v>182</v>
      </c>
    </row>
    <row r="2" spans="1:20" s="5" customFormat="1" ht="15.75" customHeight="1">
      <c r="A2" s="5" t="s">
        <v>28</v>
      </c>
      <c r="B2" s="197">
        <v>43465</v>
      </c>
      <c r="F2" s="194"/>
    </row>
    <row r="3" spans="1:20">
      <c r="A3" s="19"/>
      <c r="B3" s="37"/>
      <c r="C3" s="11"/>
      <c r="D3" s="11"/>
      <c r="E3" s="6"/>
      <c r="F3" s="11"/>
    </row>
    <row r="4" spans="1:20" ht="14.4" thickBot="1">
      <c r="A4" s="38" t="s">
        <v>149</v>
      </c>
      <c r="B4" s="201" t="s">
        <v>22</v>
      </c>
      <c r="C4" s="202"/>
      <c r="D4" s="11"/>
      <c r="E4" s="6"/>
      <c r="F4" s="11"/>
    </row>
    <row r="5" spans="1:20">
      <c r="A5" s="39"/>
      <c r="B5" s="40" t="s">
        <v>0</v>
      </c>
      <c r="C5" s="22" t="s">
        <v>1</v>
      </c>
      <c r="D5" s="23" t="s">
        <v>2</v>
      </c>
      <c r="E5" s="14" t="s">
        <v>3</v>
      </c>
      <c r="F5" s="192" t="s">
        <v>4</v>
      </c>
      <c r="G5" s="205" t="s">
        <v>8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</row>
    <row r="6" spans="1:20" ht="16.95" customHeight="1">
      <c r="A6" s="203"/>
      <c r="B6" s="207" t="s">
        <v>64</v>
      </c>
      <c r="C6" s="208" t="s">
        <v>65</v>
      </c>
      <c r="D6" s="208" t="s">
        <v>66</v>
      </c>
      <c r="E6" s="208" t="s">
        <v>67</v>
      </c>
      <c r="F6" s="208" t="s">
        <v>68</v>
      </c>
      <c r="G6" s="211" t="s">
        <v>69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</row>
    <row r="7" spans="1:20" ht="14.4" customHeight="1">
      <c r="A7" s="203"/>
      <c r="B7" s="207"/>
      <c r="C7" s="209"/>
      <c r="D7" s="209"/>
      <c r="E7" s="209"/>
      <c r="F7" s="209"/>
      <c r="G7" s="16">
        <v>1</v>
      </c>
      <c r="H7" s="56">
        <v>2</v>
      </c>
      <c r="I7" s="56">
        <v>3</v>
      </c>
      <c r="J7" s="56">
        <v>4</v>
      </c>
      <c r="K7" s="56">
        <v>5</v>
      </c>
      <c r="L7" s="56">
        <v>6.1</v>
      </c>
      <c r="M7" s="56">
        <v>6.2</v>
      </c>
      <c r="N7" s="56">
        <v>6</v>
      </c>
      <c r="O7" s="56">
        <v>7</v>
      </c>
      <c r="P7" s="56">
        <v>8</v>
      </c>
      <c r="Q7" s="56">
        <v>9</v>
      </c>
      <c r="R7" s="56">
        <v>10</v>
      </c>
      <c r="S7" s="56">
        <v>11</v>
      </c>
      <c r="T7" s="57">
        <v>12</v>
      </c>
    </row>
    <row r="8" spans="1:20" ht="100.8">
      <c r="A8" s="203"/>
      <c r="B8" s="207"/>
      <c r="C8" s="210"/>
      <c r="D8" s="210"/>
      <c r="E8" s="210"/>
      <c r="F8" s="210"/>
      <c r="G8" s="175" t="s">
        <v>70</v>
      </c>
      <c r="H8" s="176" t="s">
        <v>71</v>
      </c>
      <c r="I8" s="176" t="s">
        <v>72</v>
      </c>
      <c r="J8" s="176" t="s">
        <v>73</v>
      </c>
      <c r="K8" s="176" t="s">
        <v>74</v>
      </c>
      <c r="L8" s="66" t="s">
        <v>75</v>
      </c>
      <c r="M8" s="176" t="s">
        <v>76</v>
      </c>
      <c r="N8" s="176" t="s">
        <v>77</v>
      </c>
      <c r="O8" s="15" t="s">
        <v>78</v>
      </c>
      <c r="P8" s="15" t="s">
        <v>79</v>
      </c>
      <c r="Q8" s="176" t="s">
        <v>80</v>
      </c>
      <c r="R8" s="176" t="s">
        <v>81</v>
      </c>
      <c r="S8" s="176" t="s">
        <v>82</v>
      </c>
      <c r="T8" s="176" t="s">
        <v>83</v>
      </c>
    </row>
    <row r="9" spans="1:20">
      <c r="A9" s="44"/>
      <c r="B9" s="45" t="s">
        <v>153</v>
      </c>
      <c r="C9" s="46">
        <v>124534970.67478946</v>
      </c>
      <c r="D9" s="46">
        <v>124433312.79250345</v>
      </c>
      <c r="E9" s="46">
        <v>127387550.25</v>
      </c>
      <c r="F9" s="46">
        <v>1</v>
      </c>
      <c r="G9" s="46">
        <v>18222993</v>
      </c>
      <c r="H9" s="46">
        <v>1781912</v>
      </c>
      <c r="I9" s="46">
        <v>107382645.25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1">
        <f>SUM(G9:K9,N9:S9)</f>
        <v>127387550.25</v>
      </c>
    </row>
    <row r="10" spans="1:20">
      <c r="A10" s="44"/>
      <c r="B10" s="48" t="s">
        <v>154</v>
      </c>
      <c r="C10" s="46">
        <v>138155130.49327594</v>
      </c>
      <c r="D10" s="46">
        <v>138155130.49327594</v>
      </c>
      <c r="E10" s="46">
        <v>138191285</v>
      </c>
      <c r="F10" s="46"/>
      <c r="G10" s="46"/>
      <c r="H10" s="46">
        <v>138191285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1">
        <f>SUM(G10:K10,N10:S10)</f>
        <v>138191285</v>
      </c>
    </row>
    <row r="11" spans="1:20">
      <c r="A11" s="44"/>
      <c r="B11" s="45" t="s">
        <v>155</v>
      </c>
      <c r="C11" s="46">
        <v>0</v>
      </c>
      <c r="D11" s="46">
        <v>0</v>
      </c>
      <c r="E11" s="49"/>
      <c r="F11" s="46"/>
      <c r="G11" s="46" t="s">
        <v>165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1">
        <f t="shared" ref="T11:T20" si="0">SUM(G11:K11,N11:S11)</f>
        <v>0</v>
      </c>
    </row>
    <row r="12" spans="1:20">
      <c r="A12" s="44"/>
      <c r="B12" s="45" t="s">
        <v>156</v>
      </c>
      <c r="C12" s="46">
        <v>12380161.312171537</v>
      </c>
      <c r="D12" s="46">
        <v>11823898.753371537</v>
      </c>
      <c r="E12" s="49">
        <v>11823898.753371499</v>
      </c>
      <c r="F12" s="46">
        <v>2</v>
      </c>
      <c r="G12" s="46"/>
      <c r="H12" s="46"/>
      <c r="I12" s="46">
        <v>11639191.753371499</v>
      </c>
      <c r="J12" s="46"/>
      <c r="K12" s="46"/>
      <c r="L12" s="46"/>
      <c r="M12" s="46"/>
      <c r="N12" s="46"/>
      <c r="O12" s="46">
        <v>184707</v>
      </c>
      <c r="P12" s="46"/>
      <c r="Q12" s="46"/>
      <c r="R12" s="46"/>
      <c r="S12" s="46"/>
      <c r="T12" s="41">
        <f t="shared" si="0"/>
        <v>11823898.753371499</v>
      </c>
    </row>
    <row r="13" spans="1:20">
      <c r="A13" s="44"/>
      <c r="B13" s="45" t="s">
        <v>157</v>
      </c>
      <c r="C13" s="46">
        <v>821895293.8083719</v>
      </c>
      <c r="D13" s="46">
        <v>821895293.80837178</v>
      </c>
      <c r="E13" s="49">
        <v>737011965</v>
      </c>
      <c r="F13" s="46">
        <v>3</v>
      </c>
      <c r="G13" s="46"/>
      <c r="H13" s="46"/>
      <c r="I13" s="46"/>
      <c r="J13" s="46"/>
      <c r="K13" s="46"/>
      <c r="L13" s="46">
        <v>843254304</v>
      </c>
      <c r="M13" s="46">
        <v>-116786909</v>
      </c>
      <c r="N13" s="46">
        <v>726467395</v>
      </c>
      <c r="O13" s="46">
        <v>10544570</v>
      </c>
      <c r="P13" s="46"/>
      <c r="Q13" s="46"/>
      <c r="R13" s="46"/>
      <c r="S13" s="46"/>
      <c r="T13" s="41">
        <f t="shared" si="0"/>
        <v>737011965</v>
      </c>
    </row>
    <row r="14" spans="1:20">
      <c r="A14" s="44"/>
      <c r="B14" s="45" t="s">
        <v>158</v>
      </c>
      <c r="C14" s="46">
        <v>57000</v>
      </c>
      <c r="D14" s="46">
        <v>57000</v>
      </c>
      <c r="E14" s="49">
        <v>57000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>
        <v>57000</v>
      </c>
      <c r="R14" s="46"/>
      <c r="S14" s="46"/>
      <c r="T14" s="41">
        <f t="shared" si="0"/>
        <v>57000</v>
      </c>
    </row>
    <row r="15" spans="1:20">
      <c r="A15" s="44"/>
      <c r="B15" s="47" t="s">
        <v>164</v>
      </c>
      <c r="C15" s="46">
        <v>0</v>
      </c>
      <c r="D15" s="46">
        <v>4826540</v>
      </c>
      <c r="E15" s="49">
        <v>4826540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>
        <v>4826540</v>
      </c>
      <c r="R15" s="46"/>
      <c r="S15" s="46"/>
      <c r="T15" s="41">
        <f t="shared" si="0"/>
        <v>4826540</v>
      </c>
    </row>
    <row r="16" spans="1:20">
      <c r="A16" s="44"/>
      <c r="B16" s="45" t="s">
        <v>159</v>
      </c>
      <c r="C16" s="46">
        <v>19294632.624232501</v>
      </c>
      <c r="D16" s="46">
        <v>19294632.624232501</v>
      </c>
      <c r="E16" s="49">
        <v>19309175</v>
      </c>
      <c r="F16" s="46"/>
      <c r="G16" s="46"/>
      <c r="H16" s="46"/>
      <c r="I16" s="46"/>
      <c r="J16" s="46"/>
      <c r="K16" s="46">
        <v>19309175</v>
      </c>
      <c r="L16" s="46"/>
      <c r="M16" s="46"/>
      <c r="N16" s="46"/>
      <c r="O16" s="46"/>
      <c r="P16" s="46"/>
      <c r="Q16" s="46"/>
      <c r="R16" s="46"/>
      <c r="S16" s="46"/>
      <c r="T16" s="41">
        <f t="shared" si="0"/>
        <v>19309175</v>
      </c>
    </row>
    <row r="17" spans="1:20">
      <c r="A17" s="44"/>
      <c r="B17" s="45" t="s">
        <v>160</v>
      </c>
      <c r="C17" s="46">
        <v>12583221.840000002</v>
      </c>
      <c r="D17" s="46">
        <v>12517427.949999999</v>
      </c>
      <c r="E17" s="49">
        <v>13233790</v>
      </c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>
        <v>13233790</v>
      </c>
      <c r="S17" s="46"/>
      <c r="T17" s="41">
        <f t="shared" si="0"/>
        <v>13233790</v>
      </c>
    </row>
    <row r="18" spans="1:20">
      <c r="A18" s="44"/>
      <c r="B18" s="45" t="s">
        <v>161</v>
      </c>
      <c r="C18" s="46">
        <v>7225356</v>
      </c>
      <c r="D18" s="46">
        <v>7225356</v>
      </c>
      <c r="E18" s="49">
        <v>7225356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>
        <v>7225356</v>
      </c>
      <c r="T18" s="41">
        <f t="shared" si="0"/>
        <v>7225356</v>
      </c>
    </row>
    <row r="19" spans="1:20">
      <c r="A19" s="44"/>
      <c r="B19" s="45" t="s">
        <v>162</v>
      </c>
      <c r="C19" s="46">
        <v>0</v>
      </c>
      <c r="D19" s="46">
        <v>0</v>
      </c>
      <c r="E19" s="49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1">
        <f t="shared" si="0"/>
        <v>0</v>
      </c>
    </row>
    <row r="20" spans="1:20">
      <c r="A20" s="44"/>
      <c r="B20" s="45" t="s">
        <v>163</v>
      </c>
      <c r="C20" s="46">
        <v>77368990.873810276</v>
      </c>
      <c r="D20" s="46">
        <v>72195310.523810282</v>
      </c>
      <c r="E20" s="49">
        <v>41197750</v>
      </c>
      <c r="F20" s="46">
        <v>4</v>
      </c>
      <c r="G20" s="46"/>
      <c r="H20" s="46"/>
      <c r="I20" s="46"/>
      <c r="J20" s="46"/>
      <c r="K20" s="46"/>
      <c r="L20" s="46"/>
      <c r="M20" s="46"/>
      <c r="N20" s="46"/>
      <c r="O20" s="46">
        <v>215047</v>
      </c>
      <c r="P20" s="46">
        <v>25396007</v>
      </c>
      <c r="Q20" s="46"/>
      <c r="R20" s="46">
        <v>5195996</v>
      </c>
      <c r="S20" s="46">
        <v>10390700</v>
      </c>
      <c r="T20" s="41">
        <f t="shared" si="0"/>
        <v>41197750</v>
      </c>
    </row>
    <row r="21" spans="1:20" ht="14.4" thickBot="1">
      <c r="A21" s="13"/>
      <c r="B21" s="31" t="s">
        <v>84</v>
      </c>
      <c r="C21" s="42">
        <f>SUM(C9:C20)</f>
        <v>1213494757.6266515</v>
      </c>
      <c r="D21" s="42">
        <f>SUM(D9:D20)</f>
        <v>1212423902.9455657</v>
      </c>
      <c r="E21" s="42">
        <f>SUM(E9:E20)</f>
        <v>1100264310.0033715</v>
      </c>
      <c r="F21" s="42"/>
      <c r="G21" s="42">
        <f t="shared" ref="G21:S21" si="1">SUM(G9:G20)</f>
        <v>18222993</v>
      </c>
      <c r="H21" s="42">
        <f t="shared" si="1"/>
        <v>139973197</v>
      </c>
      <c r="I21" s="42">
        <f t="shared" si="1"/>
        <v>119021837.00337151</v>
      </c>
      <c r="J21" s="42">
        <f t="shared" si="1"/>
        <v>0</v>
      </c>
      <c r="K21" s="42">
        <f t="shared" si="1"/>
        <v>19309175</v>
      </c>
      <c r="L21" s="42">
        <f t="shared" si="1"/>
        <v>843254304</v>
      </c>
      <c r="M21" s="42">
        <f t="shared" si="1"/>
        <v>-116786909</v>
      </c>
      <c r="N21" s="42">
        <f t="shared" si="1"/>
        <v>726467395</v>
      </c>
      <c r="O21" s="42">
        <f t="shared" si="1"/>
        <v>10944324</v>
      </c>
      <c r="P21" s="42">
        <f t="shared" si="1"/>
        <v>25396007</v>
      </c>
      <c r="Q21" s="42">
        <f t="shared" si="1"/>
        <v>4883540</v>
      </c>
      <c r="R21" s="42">
        <f t="shared" si="1"/>
        <v>18429786</v>
      </c>
      <c r="S21" s="42">
        <f t="shared" si="1"/>
        <v>17616056</v>
      </c>
      <c r="T21" s="43">
        <f>SUM(T9:T20)</f>
        <v>1100264310.0033715</v>
      </c>
    </row>
    <row r="22" spans="1:20">
      <c r="A22" s="12"/>
      <c r="B22" s="14" t="s">
        <v>0</v>
      </c>
      <c r="C22" s="22" t="s">
        <v>1</v>
      </c>
      <c r="D22" s="23" t="s">
        <v>2</v>
      </c>
      <c r="E22" s="14" t="s">
        <v>3</v>
      </c>
      <c r="F22" s="192" t="s">
        <v>4</v>
      </c>
      <c r="G22" s="205" t="s">
        <v>8</v>
      </c>
      <c r="H22" s="205"/>
      <c r="I22" s="205"/>
      <c r="J22" s="205"/>
      <c r="K22" s="205"/>
      <c r="L22" s="205"/>
      <c r="M22" s="205"/>
      <c r="N22" s="205"/>
      <c r="O22" s="205"/>
      <c r="P22" s="206"/>
    </row>
    <row r="23" spans="1:20" ht="14.4" customHeight="1">
      <c r="A23" s="204"/>
      <c r="B23" s="214" t="s">
        <v>85</v>
      </c>
      <c r="C23" s="217" t="s">
        <v>65</v>
      </c>
      <c r="D23" s="217" t="s">
        <v>66</v>
      </c>
      <c r="E23" s="217" t="s">
        <v>86</v>
      </c>
      <c r="F23" s="208" t="s">
        <v>68</v>
      </c>
      <c r="G23" s="218" t="s">
        <v>69</v>
      </c>
      <c r="H23" s="218"/>
      <c r="I23" s="218"/>
      <c r="J23" s="218"/>
      <c r="K23" s="218"/>
      <c r="L23" s="218"/>
      <c r="M23" s="218"/>
      <c r="N23" s="218"/>
      <c r="O23" s="218"/>
      <c r="P23" s="219"/>
    </row>
    <row r="24" spans="1:20" ht="14.4" customHeight="1">
      <c r="A24" s="204"/>
      <c r="B24" s="215"/>
      <c r="C24" s="217"/>
      <c r="D24" s="217"/>
      <c r="E24" s="217"/>
      <c r="F24" s="209"/>
      <c r="G24" s="17">
        <v>13</v>
      </c>
      <c r="H24" s="18">
        <v>14</v>
      </c>
      <c r="I24" s="18">
        <v>15</v>
      </c>
      <c r="J24" s="18">
        <v>16</v>
      </c>
      <c r="K24" s="18">
        <v>17</v>
      </c>
      <c r="L24" s="18">
        <v>18</v>
      </c>
      <c r="M24" s="18">
        <v>19</v>
      </c>
      <c r="N24" s="18">
        <v>20</v>
      </c>
      <c r="O24" s="18">
        <v>21</v>
      </c>
      <c r="P24" s="26">
        <v>22</v>
      </c>
    </row>
    <row r="25" spans="1:20" ht="100.2" customHeight="1">
      <c r="A25" s="204"/>
      <c r="B25" s="216"/>
      <c r="C25" s="217"/>
      <c r="D25" s="217"/>
      <c r="E25" s="217"/>
      <c r="F25" s="210"/>
      <c r="G25" s="175" t="s">
        <v>87</v>
      </c>
      <c r="H25" s="176" t="s">
        <v>88</v>
      </c>
      <c r="I25" s="176" t="s">
        <v>89</v>
      </c>
      <c r="J25" s="176" t="s">
        <v>90</v>
      </c>
      <c r="K25" s="176" t="s">
        <v>91</v>
      </c>
      <c r="L25" s="176" t="s">
        <v>92</v>
      </c>
      <c r="M25" s="15" t="s">
        <v>93</v>
      </c>
      <c r="N25" s="15" t="s">
        <v>94</v>
      </c>
      <c r="O25" s="15" t="s">
        <v>95</v>
      </c>
      <c r="P25" s="24" t="s">
        <v>96</v>
      </c>
    </row>
    <row r="26" spans="1:20">
      <c r="A26" s="8"/>
      <c r="B26" s="20" t="s">
        <v>166</v>
      </c>
      <c r="C26" s="51">
        <v>15105819</v>
      </c>
      <c r="D26" s="47">
        <v>15105819</v>
      </c>
      <c r="E26" s="47">
        <v>15240054</v>
      </c>
      <c r="F26" s="46"/>
      <c r="G26" s="47">
        <v>14880141</v>
      </c>
      <c r="H26" s="47"/>
      <c r="I26" s="47"/>
      <c r="J26" s="47"/>
      <c r="K26" s="47"/>
      <c r="L26" s="47"/>
      <c r="M26" s="47">
        <v>359913</v>
      </c>
      <c r="N26" s="47"/>
      <c r="O26" s="47"/>
      <c r="P26" s="50">
        <f>SUM(G26:O26)</f>
        <v>15240054</v>
      </c>
    </row>
    <row r="27" spans="1:20">
      <c r="A27" s="8"/>
      <c r="B27" s="20" t="s">
        <v>167</v>
      </c>
      <c r="C27" s="51">
        <v>641861641.57080305</v>
      </c>
      <c r="D27" s="47">
        <v>648086834.58971703</v>
      </c>
      <c r="E27" s="47">
        <v>648175371</v>
      </c>
      <c r="F27" s="46"/>
      <c r="G27" s="47"/>
      <c r="H27" s="47">
        <v>268528834</v>
      </c>
      <c r="I27" s="47">
        <v>71079325</v>
      </c>
      <c r="J27" s="47">
        <v>299729027</v>
      </c>
      <c r="K27" s="47"/>
      <c r="L27" s="47"/>
      <c r="M27" s="47">
        <v>8838185</v>
      </c>
      <c r="N27" s="47"/>
      <c r="O27" s="47"/>
      <c r="P27" s="50">
        <f t="shared" ref="P27:P35" si="2">SUM(G27:O27)</f>
        <v>648175371</v>
      </c>
    </row>
    <row r="28" spans="1:20">
      <c r="A28" s="8"/>
      <c r="B28" s="20" t="s">
        <v>168</v>
      </c>
      <c r="C28" s="51"/>
      <c r="D28" s="47"/>
      <c r="E28" s="47">
        <v>0</v>
      </c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50">
        <f t="shared" si="2"/>
        <v>0</v>
      </c>
    </row>
    <row r="29" spans="1:20">
      <c r="A29" s="8"/>
      <c r="B29" s="9" t="s">
        <v>169</v>
      </c>
      <c r="C29" s="51">
        <v>3797086.9408598202</v>
      </c>
      <c r="D29" s="47">
        <v>3797086.9408598202</v>
      </c>
      <c r="E29" s="47">
        <v>2662388</v>
      </c>
      <c r="F29" s="46">
        <v>5</v>
      </c>
      <c r="G29" s="47"/>
      <c r="H29" s="47"/>
      <c r="I29" s="47"/>
      <c r="J29" s="47"/>
      <c r="K29" s="47"/>
      <c r="L29" s="47"/>
      <c r="M29" s="47"/>
      <c r="N29" s="47">
        <v>2662388</v>
      </c>
      <c r="O29" s="47"/>
      <c r="P29" s="50">
        <f t="shared" si="2"/>
        <v>2662388</v>
      </c>
    </row>
    <row r="30" spans="1:20">
      <c r="A30" s="8"/>
      <c r="B30" s="9" t="s">
        <v>170</v>
      </c>
      <c r="C30" s="51">
        <v>487.09</v>
      </c>
      <c r="D30" s="47">
        <v>0</v>
      </c>
      <c r="E30" s="47">
        <v>0</v>
      </c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50">
        <f t="shared" si="2"/>
        <v>0</v>
      </c>
    </row>
    <row r="31" spans="1:20">
      <c r="A31" s="8"/>
      <c r="B31" s="9" t="s">
        <v>171</v>
      </c>
      <c r="C31" s="51">
        <v>7380151.6276280005</v>
      </c>
      <c r="D31" s="47">
        <v>1007938.247628</v>
      </c>
      <c r="E31" s="47">
        <v>5275829</v>
      </c>
      <c r="F31" s="46"/>
      <c r="G31" s="47"/>
      <c r="H31" s="47"/>
      <c r="I31" s="47"/>
      <c r="J31" s="47"/>
      <c r="K31" s="47"/>
      <c r="L31" s="47"/>
      <c r="M31" s="47">
        <v>518769</v>
      </c>
      <c r="N31" s="47">
        <v>4757060</v>
      </c>
      <c r="O31" s="47"/>
      <c r="P31" s="50">
        <f t="shared" si="2"/>
        <v>5275829</v>
      </c>
    </row>
    <row r="32" spans="1:20">
      <c r="A32" s="8"/>
      <c r="B32" s="9" t="s">
        <v>172</v>
      </c>
      <c r="C32" s="51">
        <v>8636523.9140019193</v>
      </c>
      <c r="D32" s="47">
        <v>8637523.9140019193</v>
      </c>
      <c r="E32" s="47">
        <v>0</v>
      </c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50">
        <f t="shared" si="2"/>
        <v>0</v>
      </c>
    </row>
    <row r="33" spans="1:18">
      <c r="A33" s="8"/>
      <c r="B33" s="9" t="s">
        <v>173</v>
      </c>
      <c r="C33" s="51">
        <v>190595119.50750899</v>
      </c>
      <c r="D33" s="47">
        <v>190595119.50750893</v>
      </c>
      <c r="E33" s="47">
        <v>202350960</v>
      </c>
      <c r="F33" s="46">
        <v>6</v>
      </c>
      <c r="G33" s="47"/>
      <c r="H33" s="47"/>
      <c r="I33" s="47"/>
      <c r="J33" s="47"/>
      <c r="K33" s="47"/>
      <c r="L33" s="47"/>
      <c r="M33" s="47"/>
      <c r="N33" s="47"/>
      <c r="O33" s="47">
        <v>202350960</v>
      </c>
      <c r="P33" s="50">
        <f t="shared" si="2"/>
        <v>202350960</v>
      </c>
    </row>
    <row r="34" spans="1:18">
      <c r="A34" s="8"/>
      <c r="B34" s="9"/>
      <c r="C34" s="51"/>
      <c r="D34" s="47"/>
      <c r="E34" s="47">
        <v>0</v>
      </c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50">
        <f t="shared" si="2"/>
        <v>0</v>
      </c>
    </row>
    <row r="35" spans="1:18">
      <c r="A35" s="8"/>
      <c r="B35" s="9"/>
      <c r="C35" s="51"/>
      <c r="D35" s="47"/>
      <c r="E35" s="47">
        <v>0</v>
      </c>
      <c r="F35" s="46"/>
      <c r="G35" s="47"/>
      <c r="H35" s="47"/>
      <c r="I35" s="47"/>
      <c r="J35" s="47"/>
      <c r="K35" s="47"/>
      <c r="L35" s="47"/>
      <c r="M35" s="47"/>
      <c r="N35" s="47"/>
      <c r="O35" s="47"/>
      <c r="P35" s="50">
        <f t="shared" si="2"/>
        <v>0</v>
      </c>
    </row>
    <row r="36" spans="1:18" ht="14.4" thickBot="1">
      <c r="A36" s="13"/>
      <c r="B36" s="32" t="s">
        <v>97</v>
      </c>
      <c r="C36" s="42">
        <f>SUM(C26:C35)</f>
        <v>867376829.65080178</v>
      </c>
      <c r="D36" s="42">
        <f t="shared" ref="D36:N36" si="3">SUM(D26:D35)</f>
        <v>867230322.19971561</v>
      </c>
      <c r="E36" s="42">
        <f t="shared" si="3"/>
        <v>873704602</v>
      </c>
      <c r="F36" s="42"/>
      <c r="G36" s="42">
        <f t="shared" si="3"/>
        <v>14880141</v>
      </c>
      <c r="H36" s="42">
        <f t="shared" si="3"/>
        <v>268528834</v>
      </c>
      <c r="I36" s="42">
        <f t="shared" si="3"/>
        <v>71079325</v>
      </c>
      <c r="J36" s="42">
        <f t="shared" si="3"/>
        <v>299729027</v>
      </c>
      <c r="K36" s="42">
        <f t="shared" si="3"/>
        <v>0</v>
      </c>
      <c r="L36" s="42">
        <f t="shared" si="3"/>
        <v>0</v>
      </c>
      <c r="M36" s="42">
        <f t="shared" si="3"/>
        <v>9716867</v>
      </c>
      <c r="N36" s="42">
        <f t="shared" si="3"/>
        <v>7419448</v>
      </c>
      <c r="O36" s="42">
        <f>SUM(O26:O35)</f>
        <v>202350960</v>
      </c>
      <c r="P36" s="43">
        <f>SUM(P26:P35)</f>
        <v>873704602</v>
      </c>
    </row>
    <row r="37" spans="1:18">
      <c r="A37" s="12"/>
      <c r="B37" s="14" t="s">
        <v>0</v>
      </c>
      <c r="C37" s="22" t="s">
        <v>1</v>
      </c>
      <c r="D37" s="23" t="s">
        <v>2</v>
      </c>
      <c r="E37" s="14" t="s">
        <v>3</v>
      </c>
      <c r="F37" s="192" t="s">
        <v>4</v>
      </c>
      <c r="G37" s="205" t="s">
        <v>8</v>
      </c>
      <c r="H37" s="205"/>
      <c r="I37" s="205"/>
      <c r="J37" s="205"/>
      <c r="K37" s="205"/>
      <c r="L37" s="205"/>
      <c r="M37" s="205"/>
      <c r="N37" s="206"/>
    </row>
    <row r="38" spans="1:18" ht="40.200000000000003" customHeight="1">
      <c r="A38" s="204"/>
      <c r="B38" s="214" t="s">
        <v>98</v>
      </c>
      <c r="C38" s="217" t="s">
        <v>65</v>
      </c>
      <c r="D38" s="217" t="s">
        <v>66</v>
      </c>
      <c r="E38" s="208" t="s">
        <v>86</v>
      </c>
      <c r="F38" s="217" t="s">
        <v>68</v>
      </c>
      <c r="G38" s="220" t="s">
        <v>69</v>
      </c>
      <c r="H38" s="221"/>
      <c r="I38" s="221"/>
      <c r="J38" s="221"/>
      <c r="K38" s="221"/>
      <c r="L38" s="221"/>
      <c r="M38" s="221"/>
      <c r="N38" s="222"/>
    </row>
    <row r="39" spans="1:18" ht="13.95" customHeight="1">
      <c r="A39" s="204"/>
      <c r="B39" s="215"/>
      <c r="C39" s="217"/>
      <c r="D39" s="217"/>
      <c r="E39" s="209"/>
      <c r="F39" s="217"/>
      <c r="G39" s="7">
        <v>23</v>
      </c>
      <c r="H39" s="7">
        <v>24</v>
      </c>
      <c r="I39" s="7">
        <v>25</v>
      </c>
      <c r="J39" s="7">
        <v>26</v>
      </c>
      <c r="K39" s="7">
        <v>27</v>
      </c>
      <c r="L39" s="7">
        <v>28</v>
      </c>
      <c r="M39" s="7">
        <v>29</v>
      </c>
      <c r="N39" s="25">
        <v>30</v>
      </c>
      <c r="P39" s="19"/>
      <c r="Q39" s="19"/>
      <c r="R39" s="19"/>
    </row>
    <row r="40" spans="1:18" ht="102" customHeight="1">
      <c r="A40" s="204"/>
      <c r="B40" s="216"/>
      <c r="C40" s="217"/>
      <c r="D40" s="217"/>
      <c r="E40" s="210"/>
      <c r="F40" s="217"/>
      <c r="G40" s="176" t="s">
        <v>99</v>
      </c>
      <c r="H40" s="176" t="s">
        <v>100</v>
      </c>
      <c r="I40" s="176" t="s">
        <v>101</v>
      </c>
      <c r="J40" s="176" t="s">
        <v>102</v>
      </c>
      <c r="K40" s="176" t="s">
        <v>103</v>
      </c>
      <c r="L40" s="176" t="s">
        <v>104</v>
      </c>
      <c r="M40" s="176" t="s">
        <v>105</v>
      </c>
      <c r="N40" s="176" t="s">
        <v>139</v>
      </c>
      <c r="P40" s="19"/>
      <c r="Q40" s="19"/>
      <c r="R40" s="19"/>
    </row>
    <row r="41" spans="1:18">
      <c r="A41" s="8"/>
      <c r="B41" s="21" t="s">
        <v>174</v>
      </c>
      <c r="C41" s="52">
        <v>114430000</v>
      </c>
      <c r="D41" s="53">
        <v>114430000</v>
      </c>
      <c r="E41" s="53">
        <v>114430000</v>
      </c>
      <c r="F41" s="195"/>
      <c r="G41" s="47">
        <v>114430000</v>
      </c>
      <c r="H41" s="47"/>
      <c r="I41" s="47"/>
      <c r="J41" s="47"/>
      <c r="K41" s="47"/>
      <c r="L41" s="47"/>
      <c r="M41" s="47"/>
      <c r="N41" s="50">
        <f t="shared" ref="N41:N48" si="4">SUM(G41:M41)</f>
        <v>114430000</v>
      </c>
    </row>
    <row r="42" spans="1:18">
      <c r="A42" s="8"/>
      <c r="B42" s="21" t="s">
        <v>175</v>
      </c>
      <c r="C42" s="52">
        <v>12666775</v>
      </c>
      <c r="D42" s="53">
        <v>12666774.876923298</v>
      </c>
      <c r="E42" s="53">
        <v>0</v>
      </c>
      <c r="F42" s="195">
        <v>6</v>
      </c>
      <c r="G42" s="47"/>
      <c r="H42" s="47"/>
      <c r="I42" s="47"/>
      <c r="J42" s="47"/>
      <c r="K42" s="47"/>
      <c r="L42" s="47"/>
      <c r="M42" s="47"/>
      <c r="N42" s="50">
        <f t="shared" si="4"/>
        <v>0</v>
      </c>
    </row>
    <row r="43" spans="1:18">
      <c r="A43" s="8"/>
      <c r="B43" s="3" t="s">
        <v>176</v>
      </c>
      <c r="C43" s="52">
        <v>0</v>
      </c>
      <c r="D43" s="53">
        <v>0</v>
      </c>
      <c r="E43" s="53">
        <v>0</v>
      </c>
      <c r="F43" s="195"/>
      <c r="G43" s="47"/>
      <c r="H43" s="47"/>
      <c r="I43" s="47"/>
      <c r="J43" s="47"/>
      <c r="K43" s="47"/>
      <c r="L43" s="47"/>
      <c r="M43" s="47"/>
      <c r="N43" s="50">
        <f t="shared" si="4"/>
        <v>0</v>
      </c>
    </row>
    <row r="44" spans="1:18">
      <c r="A44" s="8"/>
      <c r="B44" s="3" t="s">
        <v>177</v>
      </c>
      <c r="C44" s="51">
        <v>219116881</v>
      </c>
      <c r="D44" s="47">
        <v>218096805.80867001</v>
      </c>
      <c r="E44" s="47">
        <v>112129708</v>
      </c>
      <c r="F44" s="46"/>
      <c r="G44" s="47"/>
      <c r="H44" s="47"/>
      <c r="I44" s="47"/>
      <c r="J44" s="47"/>
      <c r="K44" s="47">
        <v>7438034</v>
      </c>
      <c r="L44" s="47">
        <v>104691674</v>
      </c>
      <c r="M44" s="47"/>
      <c r="N44" s="50">
        <f t="shared" si="4"/>
        <v>112129708</v>
      </c>
    </row>
    <row r="45" spans="1:18">
      <c r="A45" s="8"/>
      <c r="B45" s="3" t="s">
        <v>178</v>
      </c>
      <c r="C45" s="51">
        <v>-95728</v>
      </c>
      <c r="D45" s="47">
        <v>0</v>
      </c>
      <c r="E45" s="47">
        <v>0</v>
      </c>
      <c r="F45" s="46"/>
      <c r="G45" s="47"/>
      <c r="H45" s="47"/>
      <c r="I45" s="47"/>
      <c r="J45" s="47"/>
      <c r="K45" s="47"/>
      <c r="L45" s="47"/>
      <c r="M45" s="47"/>
      <c r="N45" s="50">
        <f t="shared" si="4"/>
        <v>0</v>
      </c>
    </row>
    <row r="46" spans="1:18">
      <c r="A46" s="8"/>
      <c r="B46" s="3"/>
      <c r="C46" s="51"/>
      <c r="D46" s="47"/>
      <c r="E46" s="47"/>
      <c r="F46" s="46"/>
      <c r="G46" s="47"/>
      <c r="H46" s="47"/>
      <c r="I46" s="47"/>
      <c r="J46" s="47"/>
      <c r="K46" s="47"/>
      <c r="L46" s="47"/>
      <c r="M46" s="47"/>
      <c r="N46" s="50">
        <f t="shared" si="4"/>
        <v>0</v>
      </c>
    </row>
    <row r="47" spans="1:18">
      <c r="A47" s="8"/>
      <c r="B47" s="3"/>
      <c r="C47" s="51"/>
      <c r="D47" s="47"/>
      <c r="E47" s="47"/>
      <c r="F47" s="46"/>
      <c r="G47" s="47"/>
      <c r="H47" s="47"/>
      <c r="I47" s="47"/>
      <c r="J47" s="47"/>
      <c r="K47" s="47"/>
      <c r="L47" s="47"/>
      <c r="M47" s="47"/>
      <c r="N47" s="50">
        <f t="shared" si="4"/>
        <v>0</v>
      </c>
    </row>
    <row r="48" spans="1:18">
      <c r="A48" s="8"/>
      <c r="B48" s="3"/>
      <c r="C48" s="51"/>
      <c r="D48" s="47"/>
      <c r="E48" s="47"/>
      <c r="F48" s="46"/>
      <c r="G48" s="47"/>
      <c r="H48" s="47"/>
      <c r="I48" s="47"/>
      <c r="J48" s="47"/>
      <c r="K48" s="54"/>
      <c r="L48" s="47"/>
      <c r="M48" s="47"/>
      <c r="N48" s="50">
        <f t="shared" si="4"/>
        <v>0</v>
      </c>
    </row>
    <row r="49" spans="1:14" ht="14.4" thickBot="1">
      <c r="A49" s="13"/>
      <c r="B49" s="187" t="s">
        <v>106</v>
      </c>
      <c r="C49" s="42">
        <f>SUM(C41:C48)</f>
        <v>346117928</v>
      </c>
      <c r="D49" s="42">
        <f t="shared" ref="D49:N49" si="5">SUM(D41:D48)</f>
        <v>345193580.68559331</v>
      </c>
      <c r="E49" s="42">
        <f t="shared" si="5"/>
        <v>226559708</v>
      </c>
      <c r="F49" s="42"/>
      <c r="G49" s="42">
        <f t="shared" si="5"/>
        <v>114430000</v>
      </c>
      <c r="H49" s="42">
        <f>SUM(H41:H48)</f>
        <v>0</v>
      </c>
      <c r="I49" s="42">
        <f t="shared" si="5"/>
        <v>0</v>
      </c>
      <c r="J49" s="42">
        <f t="shared" si="5"/>
        <v>0</v>
      </c>
      <c r="K49" s="42">
        <f t="shared" si="5"/>
        <v>7438034</v>
      </c>
      <c r="L49" s="42">
        <f t="shared" si="5"/>
        <v>104691674</v>
      </c>
      <c r="M49" s="42">
        <f t="shared" si="5"/>
        <v>0</v>
      </c>
      <c r="N49" s="43">
        <f t="shared" si="5"/>
        <v>226559708</v>
      </c>
    </row>
    <row r="52" spans="1:14" s="6" customFormat="1">
      <c r="F52" s="11"/>
    </row>
    <row r="53" spans="1:14" s="6" customFormat="1" ht="42" customHeight="1">
      <c r="A53" s="11">
        <v>1</v>
      </c>
      <c r="B53" s="200" t="s">
        <v>189</v>
      </c>
      <c r="C53" s="200"/>
      <c r="D53" s="200"/>
      <c r="E53" s="196"/>
      <c r="F53" s="11"/>
    </row>
    <row r="54" spans="1:14">
      <c r="A54" s="11">
        <v>2</v>
      </c>
      <c r="B54" s="200" t="s">
        <v>179</v>
      </c>
      <c r="C54" s="200"/>
      <c r="D54" s="200"/>
    </row>
    <row r="55" spans="1:14" ht="42.75" customHeight="1">
      <c r="A55" s="11">
        <v>3</v>
      </c>
      <c r="B55" s="200" t="s">
        <v>181</v>
      </c>
      <c r="C55" s="200"/>
      <c r="D55" s="200"/>
    </row>
    <row r="56" spans="1:14" ht="26.25" customHeight="1">
      <c r="A56" s="11">
        <v>4</v>
      </c>
      <c r="B56" s="200" t="s">
        <v>196</v>
      </c>
      <c r="C56" s="200"/>
      <c r="D56" s="200"/>
    </row>
    <row r="57" spans="1:14">
      <c r="A57" s="11">
        <v>5</v>
      </c>
      <c r="B57" s="200" t="s">
        <v>197</v>
      </c>
      <c r="C57" s="200"/>
      <c r="D57" s="200"/>
    </row>
    <row r="58" spans="1:14">
      <c r="A58" s="11">
        <v>6</v>
      </c>
      <c r="B58" s="200" t="s">
        <v>180</v>
      </c>
      <c r="C58" s="200"/>
      <c r="D58" s="200"/>
    </row>
    <row r="60" spans="1:14">
      <c r="A60" s="2" t="s">
        <v>198</v>
      </c>
      <c r="B60" s="2" t="s">
        <v>199</v>
      </c>
    </row>
  </sheetData>
  <mergeCells count="31">
    <mergeCell ref="F23:F25"/>
    <mergeCell ref="G23:P23"/>
    <mergeCell ref="G37:N37"/>
    <mergeCell ref="B38:B40"/>
    <mergeCell ref="C38:C40"/>
    <mergeCell ref="D38:D40"/>
    <mergeCell ref="E38:E40"/>
    <mergeCell ref="F38:F40"/>
    <mergeCell ref="G38:N38"/>
    <mergeCell ref="B4:C4"/>
    <mergeCell ref="A6:A8"/>
    <mergeCell ref="A23:A25"/>
    <mergeCell ref="A38:A40"/>
    <mergeCell ref="G22:P22"/>
    <mergeCell ref="G5:T5"/>
    <mergeCell ref="B6:B8"/>
    <mergeCell ref="C6:C8"/>
    <mergeCell ref="D6:D8"/>
    <mergeCell ref="E6:E8"/>
    <mergeCell ref="F6:F8"/>
    <mergeCell ref="G6:T6"/>
    <mergeCell ref="B23:B25"/>
    <mergeCell ref="C23:C25"/>
    <mergeCell ref="D23:D25"/>
    <mergeCell ref="E23:E25"/>
    <mergeCell ref="B56:D56"/>
    <mergeCell ref="B57:D57"/>
    <mergeCell ref="B58:D58"/>
    <mergeCell ref="B53:D53"/>
    <mergeCell ref="B54:D54"/>
    <mergeCell ref="B55:D55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4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K26" sqref="K26"/>
    </sheetView>
  </sheetViews>
  <sheetFormatPr defaultColWidth="9.109375" defaultRowHeight="13.2"/>
  <cols>
    <col min="1" max="1" width="10.5546875" style="60" bestFit="1" customWidth="1"/>
    <col min="2" max="2" width="39" style="60" customWidth="1"/>
    <col min="3" max="3" width="31.33203125" style="60" bestFit="1" customWidth="1"/>
    <col min="4" max="5" width="14.5546875" style="60" bestFit="1" customWidth="1"/>
    <col min="6" max="6" width="21.6640625" style="60" customWidth="1"/>
    <col min="7" max="7" width="12" style="60" bestFit="1" customWidth="1"/>
    <col min="8" max="8" width="14.5546875" style="60" customWidth="1"/>
    <col min="9" max="16384" width="9.109375" style="60"/>
  </cols>
  <sheetData>
    <row r="1" spans="1:8" ht="13.8">
      <c r="A1" s="58" t="s">
        <v>27</v>
      </c>
      <c r="B1" s="37" t="s">
        <v>182</v>
      </c>
    </row>
    <row r="2" spans="1:8" ht="13.8">
      <c r="A2" s="61" t="s">
        <v>28</v>
      </c>
      <c r="B2" s="197">
        <v>43465</v>
      </c>
      <c r="C2" s="61"/>
      <c r="D2" s="61"/>
      <c r="E2" s="61"/>
      <c r="F2" s="61"/>
      <c r="G2" s="61"/>
      <c r="H2" s="61"/>
    </row>
    <row r="3" spans="1:8">
      <c r="A3" s="61"/>
      <c r="B3" s="61"/>
      <c r="C3" s="61"/>
      <c r="D3" s="61"/>
      <c r="E3" s="61"/>
      <c r="F3" s="61"/>
      <c r="G3" s="61"/>
      <c r="H3" s="61"/>
    </row>
    <row r="4" spans="1:8" ht="13.8" thickBot="1">
      <c r="A4" s="64" t="s">
        <v>29</v>
      </c>
      <c r="B4" s="177" t="s">
        <v>19</v>
      </c>
    </row>
    <row r="5" spans="1:8" ht="14.4" customHeight="1">
      <c r="A5" s="229"/>
      <c r="B5" s="223" t="s">
        <v>30</v>
      </c>
      <c r="C5" s="225" t="s">
        <v>31</v>
      </c>
      <c r="D5" s="223" t="s">
        <v>35</v>
      </c>
      <c r="E5" s="223"/>
      <c r="F5" s="223"/>
      <c r="G5" s="223"/>
      <c r="H5" s="227" t="s">
        <v>36</v>
      </c>
    </row>
    <row r="6" spans="1:8" ht="26.4">
      <c r="A6" s="230"/>
      <c r="B6" s="224"/>
      <c r="C6" s="226"/>
      <c r="D6" s="169" t="s">
        <v>32</v>
      </c>
      <c r="E6" s="169" t="s">
        <v>33</v>
      </c>
      <c r="F6" s="169" t="s">
        <v>37</v>
      </c>
      <c r="G6" s="169" t="s">
        <v>38</v>
      </c>
      <c r="H6" s="228"/>
    </row>
    <row r="7" spans="1:8">
      <c r="A7" s="74">
        <v>1</v>
      </c>
      <c r="B7" s="75" t="s">
        <v>183</v>
      </c>
      <c r="C7" s="169" t="s">
        <v>32</v>
      </c>
      <c r="D7" s="73"/>
      <c r="E7" s="73"/>
      <c r="F7" s="76" t="s">
        <v>10</v>
      </c>
      <c r="G7" s="76"/>
      <c r="H7" s="77" t="s">
        <v>190</v>
      </c>
    </row>
    <row r="8" spans="1:8">
      <c r="A8" s="78">
        <v>2</v>
      </c>
      <c r="B8" s="75" t="s">
        <v>184</v>
      </c>
      <c r="C8" s="191" t="s">
        <v>32</v>
      </c>
      <c r="D8" s="73"/>
      <c r="E8" s="73"/>
      <c r="F8" s="76" t="s">
        <v>10</v>
      </c>
      <c r="G8" s="73"/>
      <c r="H8" s="77" t="s">
        <v>191</v>
      </c>
    </row>
    <row r="9" spans="1:8">
      <c r="A9" s="74">
        <v>3</v>
      </c>
      <c r="B9" s="75" t="s">
        <v>185</v>
      </c>
      <c r="C9" s="76" t="s">
        <v>34</v>
      </c>
      <c r="D9" s="73"/>
      <c r="E9" s="73"/>
      <c r="F9" s="73"/>
      <c r="G9" s="76" t="s">
        <v>10</v>
      </c>
      <c r="H9" s="77" t="s">
        <v>192</v>
      </c>
    </row>
    <row r="10" spans="1:8">
      <c r="A10" s="78">
        <v>4</v>
      </c>
      <c r="B10" s="75" t="s">
        <v>186</v>
      </c>
      <c r="C10" s="76" t="s">
        <v>34</v>
      </c>
      <c r="D10" s="73"/>
      <c r="E10" s="73"/>
      <c r="F10" s="73"/>
      <c r="G10" s="76" t="s">
        <v>10</v>
      </c>
      <c r="H10" s="77" t="s">
        <v>193</v>
      </c>
    </row>
    <row r="11" spans="1:8">
      <c r="A11" s="74">
        <v>5</v>
      </c>
      <c r="B11" s="75" t="s">
        <v>187</v>
      </c>
      <c r="C11" s="191" t="s">
        <v>32</v>
      </c>
      <c r="D11" s="73"/>
      <c r="E11" s="73"/>
      <c r="F11" s="73"/>
      <c r="G11" s="76" t="s">
        <v>10</v>
      </c>
      <c r="H11" s="77" t="s">
        <v>194</v>
      </c>
    </row>
    <row r="12" spans="1:8">
      <c r="A12" s="245">
        <v>6</v>
      </c>
      <c r="B12" s="246" t="s">
        <v>200</v>
      </c>
      <c r="C12" s="76" t="s">
        <v>34</v>
      </c>
      <c r="D12" s="247"/>
      <c r="E12" s="247"/>
      <c r="F12" s="247"/>
      <c r="G12" s="76" t="s">
        <v>10</v>
      </c>
      <c r="H12" s="248" t="s">
        <v>201</v>
      </c>
    </row>
    <row r="13" spans="1:8" ht="13.8" thickBot="1">
      <c r="A13" s="79">
        <v>7</v>
      </c>
      <c r="B13" s="80" t="s">
        <v>188</v>
      </c>
      <c r="C13" s="81" t="s">
        <v>32</v>
      </c>
      <c r="D13" s="82"/>
      <c r="E13" s="82"/>
      <c r="F13" s="82"/>
      <c r="G13" s="81" t="s">
        <v>10</v>
      </c>
      <c r="H13" s="83" t="s">
        <v>195</v>
      </c>
    </row>
    <row r="14" spans="1:8">
      <c r="A14" s="5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>
      <selection activeCell="C6" sqref="C6:E9"/>
    </sheetView>
  </sheetViews>
  <sheetFormatPr defaultColWidth="9.109375" defaultRowHeight="13.2"/>
  <cols>
    <col min="1" max="1" width="10.5546875" style="60" bestFit="1" customWidth="1"/>
    <col min="2" max="2" width="70.109375" style="60" customWidth="1"/>
    <col min="3" max="5" width="10.6640625" style="60" customWidth="1"/>
    <col min="6" max="16384" width="9.109375" style="60"/>
  </cols>
  <sheetData>
    <row r="1" spans="1:12" ht="13.8">
      <c r="A1" s="58" t="s">
        <v>27</v>
      </c>
      <c r="B1" s="37" t="s">
        <v>182</v>
      </c>
    </row>
    <row r="2" spans="1:12" ht="13.8">
      <c r="A2" s="58" t="s">
        <v>28</v>
      </c>
      <c r="B2" s="197">
        <v>43465</v>
      </c>
    </row>
    <row r="3" spans="1:12">
      <c r="A3" s="62"/>
      <c r="B3" s="59"/>
    </row>
    <row r="4" spans="1:12" ht="13.8" thickBot="1">
      <c r="A4" s="84" t="s">
        <v>107</v>
      </c>
      <c r="B4" s="178" t="s">
        <v>21</v>
      </c>
      <c r="C4" s="85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A5" s="87"/>
      <c r="B5" s="88"/>
      <c r="C5" s="89" t="s">
        <v>5</v>
      </c>
      <c r="D5" s="89" t="s">
        <v>6</v>
      </c>
      <c r="E5" s="90" t="s">
        <v>7</v>
      </c>
      <c r="F5" s="86"/>
    </row>
    <row r="6" spans="1:12">
      <c r="A6" s="71">
        <v>1</v>
      </c>
      <c r="B6" s="73" t="s">
        <v>108</v>
      </c>
      <c r="C6" s="68">
        <v>2037.41</v>
      </c>
      <c r="D6" s="68">
        <v>146664.5</v>
      </c>
      <c r="E6" s="91">
        <v>12885.08</v>
      </c>
      <c r="F6" s="86"/>
    </row>
    <row r="7" spans="1:12">
      <c r="A7" s="71">
        <v>2</v>
      </c>
      <c r="B7" s="92" t="s">
        <v>109</v>
      </c>
      <c r="C7" s="68">
        <v>0</v>
      </c>
      <c r="D7" s="68">
        <v>143250</v>
      </c>
      <c r="E7" s="91">
        <v>0</v>
      </c>
      <c r="F7" s="86"/>
    </row>
    <row r="8" spans="1:12">
      <c r="A8" s="71">
        <v>3</v>
      </c>
      <c r="B8" s="73" t="s">
        <v>110</v>
      </c>
      <c r="C8" s="68">
        <v>0</v>
      </c>
      <c r="D8" s="68">
        <v>1</v>
      </c>
      <c r="E8" s="91">
        <v>0</v>
      </c>
    </row>
    <row r="9" spans="1:12" ht="13.8" thickBot="1">
      <c r="A9" s="69">
        <v>4</v>
      </c>
      <c r="B9" s="82" t="s">
        <v>111</v>
      </c>
      <c r="C9" s="93">
        <v>1517.41</v>
      </c>
      <c r="D9" s="93">
        <v>146333.29999999999</v>
      </c>
      <c r="E9" s="94">
        <v>10721.882648000001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A3" sqref="A3"/>
    </sheetView>
  </sheetViews>
  <sheetFormatPr defaultColWidth="9.109375" defaultRowHeight="13.2"/>
  <cols>
    <col min="1" max="1" width="10.5546875" style="60" bestFit="1" customWidth="1"/>
    <col min="2" max="2" width="52.5546875" style="60" customWidth="1"/>
    <col min="3" max="4" width="14" style="60" bestFit="1" customWidth="1"/>
    <col min="5" max="5" width="15" style="60" bestFit="1" customWidth="1"/>
    <col min="6" max="6" width="24.109375" style="60" customWidth="1"/>
    <col min="7" max="7" width="27.5546875" style="60" customWidth="1"/>
    <col min="8" max="16384" width="9.109375" style="60"/>
  </cols>
  <sheetData>
    <row r="1" spans="1:8" ht="13.8">
      <c r="A1" s="60" t="s">
        <v>27</v>
      </c>
      <c r="B1" s="37" t="s">
        <v>182</v>
      </c>
    </row>
    <row r="2" spans="1:8" ht="13.8">
      <c r="A2" s="86" t="s">
        <v>28</v>
      </c>
      <c r="B2" s="197">
        <v>43465</v>
      </c>
      <c r="C2" s="86"/>
      <c r="D2" s="86"/>
      <c r="E2" s="86"/>
      <c r="F2" s="86"/>
      <c r="G2" s="86"/>
      <c r="H2" s="86"/>
    </row>
    <row r="3" spans="1:8">
      <c r="A3" s="86"/>
      <c r="B3" s="86"/>
      <c r="C3" s="86"/>
      <c r="D3" s="86"/>
      <c r="E3" s="86"/>
      <c r="F3" s="86"/>
      <c r="G3" s="86"/>
      <c r="H3" s="86"/>
    </row>
    <row r="4" spans="1:8" ht="13.8" thickBot="1">
      <c r="A4" s="84" t="s">
        <v>39</v>
      </c>
      <c r="B4" s="179" t="s">
        <v>23</v>
      </c>
      <c r="F4" s="86"/>
      <c r="G4" s="86"/>
      <c r="H4" s="86"/>
    </row>
    <row r="5" spans="1:8">
      <c r="A5" s="95"/>
      <c r="B5" s="88"/>
      <c r="C5" s="88" t="s">
        <v>0</v>
      </c>
      <c r="D5" s="88" t="s">
        <v>1</v>
      </c>
      <c r="E5" s="88" t="s">
        <v>2</v>
      </c>
      <c r="F5" s="88" t="s">
        <v>3</v>
      </c>
      <c r="G5" s="96" t="s">
        <v>4</v>
      </c>
      <c r="H5" s="86"/>
    </row>
    <row r="6" spans="1:8" s="63" customFormat="1" ht="52.8">
      <c r="A6" s="97"/>
      <c r="B6" s="73"/>
      <c r="C6" s="73" t="s">
        <v>5</v>
      </c>
      <c r="D6" s="73" t="s">
        <v>6</v>
      </c>
      <c r="E6" s="73" t="s">
        <v>7</v>
      </c>
      <c r="F6" s="98" t="s">
        <v>134</v>
      </c>
      <c r="G6" s="173" t="s">
        <v>135</v>
      </c>
    </row>
    <row r="7" spans="1:8">
      <c r="A7" s="99">
        <v>1</v>
      </c>
      <c r="B7" s="73" t="s">
        <v>40</v>
      </c>
      <c r="C7" s="198">
        <v>49420227</v>
      </c>
      <c r="D7" s="198">
        <v>54853220</v>
      </c>
      <c r="E7" s="198">
        <v>69619758</v>
      </c>
      <c r="F7" s="231"/>
      <c r="G7" s="231"/>
      <c r="H7" s="86"/>
    </row>
    <row r="8" spans="1:8">
      <c r="A8" s="99">
        <v>2</v>
      </c>
      <c r="B8" s="100" t="s">
        <v>41</v>
      </c>
      <c r="C8" s="198">
        <v>2695709</v>
      </c>
      <c r="D8" s="198">
        <v>42911838</v>
      </c>
      <c r="E8" s="198">
        <v>27270448</v>
      </c>
      <c r="F8" s="231"/>
      <c r="G8" s="231"/>
    </row>
    <row r="9" spans="1:8">
      <c r="A9" s="99">
        <v>3</v>
      </c>
      <c r="B9" s="101" t="s">
        <v>141</v>
      </c>
      <c r="C9" s="198">
        <v>-1213</v>
      </c>
      <c r="D9" s="198">
        <v>7580</v>
      </c>
      <c r="E9" s="198">
        <v>6118</v>
      </c>
      <c r="F9" s="231"/>
      <c r="G9" s="231"/>
    </row>
    <row r="10" spans="1:8" ht="14.4" thickBot="1">
      <c r="A10" s="102">
        <v>4</v>
      </c>
      <c r="B10" s="103" t="s">
        <v>42</v>
      </c>
      <c r="C10" s="199">
        <f>C7+C8-C9</f>
        <v>52117149</v>
      </c>
      <c r="D10" s="199">
        <f t="shared" ref="D10:E10" si="0">D7+D8-D9</f>
        <v>97757478</v>
      </c>
      <c r="E10" s="199">
        <f t="shared" si="0"/>
        <v>96884088</v>
      </c>
      <c r="F10" s="189">
        <f>SUMIF(C10:E10, "&gt;=0",C10:E10)/3</f>
        <v>82252905</v>
      </c>
      <c r="G10" s="190">
        <f>F10*15%/8%</f>
        <v>154224196.875</v>
      </c>
    </row>
    <row r="11" spans="1:8">
      <c r="A11" s="104"/>
      <c r="B11" s="86"/>
      <c r="C11" s="86"/>
      <c r="D11" s="86"/>
      <c r="E11" s="86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zoomScaleNormal="100" workbookViewId="0">
      <selection activeCell="C43" sqref="C43"/>
    </sheetView>
  </sheetViews>
  <sheetFormatPr defaultColWidth="9.109375" defaultRowHeight="13.2"/>
  <cols>
    <col min="1" max="1" width="10.5546875" style="128" bestFit="1" customWidth="1"/>
    <col min="2" max="2" width="16.33203125" style="60" customWidth="1"/>
    <col min="3" max="3" width="42.88671875" style="60" customWidth="1"/>
    <col min="4" max="5" width="33.44140625" style="60" customWidth="1"/>
    <col min="6" max="6" width="38.88671875" style="60" customWidth="1"/>
    <col min="7" max="16384" width="9.109375" style="60"/>
  </cols>
  <sheetData>
    <row r="1" spans="1:9" ht="13.8">
      <c r="A1" s="58" t="s">
        <v>27</v>
      </c>
      <c r="B1" s="37" t="s">
        <v>182</v>
      </c>
    </row>
    <row r="2" spans="1:9" ht="13.8">
      <c r="A2" s="58" t="s">
        <v>28</v>
      </c>
      <c r="B2" s="197">
        <v>43465</v>
      </c>
    </row>
    <row r="3" spans="1:9">
      <c r="A3" s="105"/>
    </row>
    <row r="4" spans="1:9" ht="13.8" thickBot="1">
      <c r="A4" s="84" t="s">
        <v>112</v>
      </c>
      <c r="B4" s="236" t="s">
        <v>24</v>
      </c>
      <c r="C4" s="236"/>
      <c r="D4" s="106"/>
      <c r="E4" s="106"/>
      <c r="F4" s="106"/>
    </row>
    <row r="5" spans="1:9" s="111" customFormat="1" ht="16.5" customHeight="1">
      <c r="A5" s="107"/>
      <c r="B5" s="108"/>
      <c r="C5" s="108"/>
      <c r="D5" s="109" t="s">
        <v>142</v>
      </c>
      <c r="E5" s="109" t="s">
        <v>113</v>
      </c>
      <c r="F5" s="110" t="s">
        <v>48</v>
      </c>
    </row>
    <row r="6" spans="1:9" ht="15" customHeight="1">
      <c r="A6" s="112">
        <v>1</v>
      </c>
      <c r="B6" s="226" t="s">
        <v>114</v>
      </c>
      <c r="C6" s="113" t="s">
        <v>49</v>
      </c>
      <c r="D6" s="114">
        <v>5</v>
      </c>
      <c r="E6" s="114">
        <v>2</v>
      </c>
      <c r="F6" s="115"/>
    </row>
    <row r="7" spans="1:9" ht="15" customHeight="1">
      <c r="A7" s="112">
        <v>2</v>
      </c>
      <c r="B7" s="232"/>
      <c r="C7" s="113" t="s">
        <v>115</v>
      </c>
      <c r="D7" s="116">
        <f>D8+D10+D12</f>
        <v>796156.49</v>
      </c>
      <c r="E7" s="116">
        <f>E8+E10+E12</f>
        <v>30125.119999999995</v>
      </c>
      <c r="F7" s="117">
        <f>F8+F10+F12</f>
        <v>0</v>
      </c>
    </row>
    <row r="8" spans="1:9" ht="15" customHeight="1">
      <c r="A8" s="112">
        <v>3</v>
      </c>
      <c r="B8" s="232"/>
      <c r="C8" s="118" t="s">
        <v>50</v>
      </c>
      <c r="D8" s="114">
        <v>786856.49</v>
      </c>
      <c r="E8" s="114">
        <v>30125.119999999995</v>
      </c>
      <c r="F8" s="115"/>
      <c r="G8" s="86"/>
      <c r="H8" s="86"/>
    </row>
    <row r="9" spans="1:9" ht="15" customHeight="1">
      <c r="A9" s="112">
        <v>4</v>
      </c>
      <c r="B9" s="232"/>
      <c r="C9" s="119" t="s">
        <v>116</v>
      </c>
      <c r="D9" s="114"/>
      <c r="E9" s="114"/>
      <c r="F9" s="115"/>
      <c r="G9" s="86"/>
      <c r="H9" s="86"/>
    </row>
    <row r="10" spans="1:9" ht="30" customHeight="1">
      <c r="A10" s="112">
        <v>5</v>
      </c>
      <c r="B10" s="232"/>
      <c r="C10" s="118" t="s">
        <v>117</v>
      </c>
      <c r="D10" s="114"/>
      <c r="E10" s="114"/>
      <c r="F10" s="115"/>
    </row>
    <row r="11" spans="1:9" ht="15" customHeight="1">
      <c r="A11" s="112">
        <v>6</v>
      </c>
      <c r="B11" s="232"/>
      <c r="C11" s="119" t="s">
        <v>118</v>
      </c>
      <c r="D11" s="114"/>
      <c r="E11" s="114"/>
      <c r="F11" s="115"/>
    </row>
    <row r="12" spans="1:9" ht="15" customHeight="1">
      <c r="A12" s="112">
        <v>7</v>
      </c>
      <c r="B12" s="232"/>
      <c r="C12" s="118" t="s">
        <v>119</v>
      </c>
      <c r="D12" s="114">
        <v>9300</v>
      </c>
      <c r="E12" s="114"/>
      <c r="F12" s="115"/>
    </row>
    <row r="13" spans="1:9" ht="15" customHeight="1">
      <c r="A13" s="112">
        <v>8</v>
      </c>
      <c r="B13" s="233"/>
      <c r="C13" s="119" t="s">
        <v>118</v>
      </c>
      <c r="D13" s="114"/>
      <c r="E13" s="114"/>
      <c r="F13" s="115"/>
    </row>
    <row r="14" spans="1:9" ht="15" customHeight="1">
      <c r="A14" s="112">
        <v>9</v>
      </c>
      <c r="B14" s="226" t="s">
        <v>120</v>
      </c>
      <c r="C14" s="113" t="s">
        <v>49</v>
      </c>
      <c r="D14" s="120"/>
      <c r="E14" s="120"/>
      <c r="F14" s="121"/>
      <c r="I14" s="122"/>
    </row>
    <row r="15" spans="1:9" ht="15" customHeight="1">
      <c r="A15" s="112">
        <v>10</v>
      </c>
      <c r="B15" s="232"/>
      <c r="C15" s="113" t="s">
        <v>121</v>
      </c>
      <c r="D15" s="123">
        <f>D16+D18+D20</f>
        <v>141500</v>
      </c>
      <c r="E15" s="123">
        <f>E16+E18+E20</f>
        <v>5000</v>
      </c>
      <c r="F15" s="124">
        <f>F16+F18+F20</f>
        <v>0</v>
      </c>
    </row>
    <row r="16" spans="1:9" ht="15" customHeight="1">
      <c r="A16" s="112">
        <v>11</v>
      </c>
      <c r="B16" s="232"/>
      <c r="C16" s="118" t="s">
        <v>50</v>
      </c>
      <c r="D16" s="120">
        <v>141500</v>
      </c>
      <c r="E16" s="120">
        <v>5000</v>
      </c>
      <c r="F16" s="121"/>
    </row>
    <row r="17" spans="1:6" ht="15" customHeight="1">
      <c r="A17" s="112">
        <v>12</v>
      </c>
      <c r="B17" s="232"/>
      <c r="C17" s="119" t="s">
        <v>116</v>
      </c>
      <c r="D17" s="114"/>
      <c r="E17" s="114"/>
      <c r="F17" s="115"/>
    </row>
    <row r="18" spans="1:6" ht="30" customHeight="1">
      <c r="A18" s="112">
        <v>13</v>
      </c>
      <c r="B18" s="232"/>
      <c r="C18" s="118" t="s">
        <v>122</v>
      </c>
      <c r="D18" s="120"/>
      <c r="E18" s="120"/>
      <c r="F18" s="121"/>
    </row>
    <row r="19" spans="1:6" ht="15" customHeight="1">
      <c r="A19" s="112">
        <v>14</v>
      </c>
      <c r="B19" s="232"/>
      <c r="C19" s="119" t="s">
        <v>118</v>
      </c>
      <c r="D19" s="120"/>
      <c r="E19" s="120"/>
      <c r="F19" s="121"/>
    </row>
    <row r="20" spans="1:6" ht="15" customHeight="1">
      <c r="A20" s="112">
        <v>15</v>
      </c>
      <c r="B20" s="232"/>
      <c r="C20" s="118" t="s">
        <v>119</v>
      </c>
      <c r="D20" s="120"/>
      <c r="E20" s="120"/>
      <c r="F20" s="121"/>
    </row>
    <row r="21" spans="1:6" ht="15" customHeight="1">
      <c r="A21" s="112">
        <v>16</v>
      </c>
      <c r="B21" s="233"/>
      <c r="C21" s="119" t="s">
        <v>118</v>
      </c>
      <c r="D21" s="120"/>
      <c r="E21" s="120"/>
      <c r="F21" s="121"/>
    </row>
    <row r="22" spans="1:6" ht="15" customHeight="1" thickBot="1">
      <c r="A22" s="125">
        <v>17</v>
      </c>
      <c r="B22" s="234" t="s">
        <v>123</v>
      </c>
      <c r="C22" s="235"/>
      <c r="D22" s="126">
        <f>D7+D15</f>
        <v>937656.49</v>
      </c>
      <c r="E22" s="126">
        <f>E7+E15</f>
        <v>35125.119999999995</v>
      </c>
      <c r="F22" s="127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/>
  </sheetViews>
  <sheetFormatPr defaultColWidth="9.109375" defaultRowHeight="13.2"/>
  <cols>
    <col min="1" max="1" width="35.109375" style="60" customWidth="1"/>
    <col min="2" max="2" width="45.88671875" style="60" customWidth="1"/>
    <col min="3" max="4" width="29.44140625" style="60" customWidth="1"/>
    <col min="5" max="5" width="28.44140625" style="60" customWidth="1"/>
    <col min="6" max="6" width="14" style="60" bestFit="1" customWidth="1"/>
    <col min="7" max="7" width="14.6640625" style="60" customWidth="1"/>
    <col min="8" max="8" width="26.44140625" style="60" customWidth="1"/>
    <col min="9" max="9" width="16.109375" style="60" bestFit="1" customWidth="1"/>
    <col min="10" max="10" width="14" style="60" bestFit="1" customWidth="1"/>
    <col min="11" max="11" width="14.6640625" style="60" customWidth="1"/>
    <col min="12" max="12" width="26.88671875" style="60" customWidth="1"/>
    <col min="13" max="16384" width="9.109375" style="60"/>
  </cols>
  <sheetData>
    <row r="1" spans="1:12" ht="13.8">
      <c r="A1" s="60" t="s">
        <v>27</v>
      </c>
      <c r="B1" s="37" t="s">
        <v>182</v>
      </c>
    </row>
    <row r="2" spans="1:12" ht="13.8">
      <c r="A2" s="60" t="s">
        <v>28</v>
      </c>
      <c r="B2" s="197">
        <v>43465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13.8" thickBot="1">
      <c r="A4" s="183" t="s">
        <v>43</v>
      </c>
      <c r="B4" s="180" t="s">
        <v>25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>
      <c r="A5" s="131"/>
      <c r="B5" s="88"/>
      <c r="C5" s="184" t="s">
        <v>142</v>
      </c>
      <c r="D5" s="184" t="s">
        <v>113</v>
      </c>
      <c r="E5" s="170" t="s">
        <v>48</v>
      </c>
      <c r="F5" s="130"/>
      <c r="G5" s="130"/>
      <c r="H5" s="130"/>
      <c r="I5" s="130"/>
      <c r="J5" s="130"/>
      <c r="K5" s="130"/>
      <c r="L5" s="130"/>
    </row>
    <row r="6" spans="1:12">
      <c r="A6" s="237" t="s">
        <v>44</v>
      </c>
      <c r="B6" s="132" t="s">
        <v>49</v>
      </c>
      <c r="C6" s="68"/>
      <c r="D6" s="68"/>
      <c r="E6" s="91"/>
      <c r="F6" s="130"/>
      <c r="G6" s="130"/>
      <c r="H6" s="130"/>
      <c r="I6" s="130"/>
      <c r="J6" s="130"/>
      <c r="K6" s="130"/>
      <c r="L6" s="130"/>
    </row>
    <row r="7" spans="1:12">
      <c r="A7" s="238"/>
      <c r="B7" s="133" t="s">
        <v>151</v>
      </c>
      <c r="C7" s="68"/>
      <c r="D7" s="68"/>
      <c r="E7" s="91"/>
      <c r="F7" s="130"/>
      <c r="G7" s="130"/>
      <c r="H7" s="130"/>
      <c r="I7" s="130"/>
      <c r="J7" s="130"/>
      <c r="K7" s="130"/>
      <c r="L7" s="130"/>
    </row>
    <row r="8" spans="1:12">
      <c r="A8" s="239" t="s">
        <v>45</v>
      </c>
      <c r="B8" s="132" t="s">
        <v>49</v>
      </c>
      <c r="C8" s="68"/>
      <c r="D8" s="68"/>
      <c r="E8" s="91"/>
      <c r="F8" s="130"/>
      <c r="G8" s="130"/>
      <c r="H8" s="130"/>
      <c r="I8" s="130"/>
      <c r="J8" s="130"/>
      <c r="K8" s="130"/>
      <c r="L8" s="130"/>
    </row>
    <row r="9" spans="1:12">
      <c r="A9" s="239"/>
      <c r="B9" s="133" t="s">
        <v>54</v>
      </c>
      <c r="C9" s="134">
        <f>C10+C11+C12+C13</f>
        <v>0</v>
      </c>
      <c r="D9" s="134">
        <f>D10+D11+D12+D13</f>
        <v>0</v>
      </c>
      <c r="E9" s="185">
        <f>E10+E11+E12+E13</f>
        <v>0</v>
      </c>
      <c r="F9" s="130"/>
      <c r="G9" s="130"/>
      <c r="H9" s="130"/>
      <c r="I9" s="130"/>
      <c r="J9" s="130"/>
      <c r="K9" s="130"/>
      <c r="L9" s="130"/>
    </row>
    <row r="10" spans="1:12">
      <c r="A10" s="239"/>
      <c r="B10" s="135" t="s">
        <v>50</v>
      </c>
      <c r="C10" s="68"/>
      <c r="D10" s="68"/>
      <c r="E10" s="91"/>
      <c r="F10" s="130"/>
      <c r="G10" s="130"/>
      <c r="H10" s="130"/>
      <c r="I10" s="130"/>
      <c r="J10" s="130"/>
      <c r="K10" s="130"/>
      <c r="L10" s="130"/>
    </row>
    <row r="11" spans="1:12">
      <c r="A11" s="239"/>
      <c r="B11" s="135" t="s">
        <v>51</v>
      </c>
      <c r="C11" s="68"/>
      <c r="D11" s="68"/>
      <c r="E11" s="91"/>
      <c r="F11" s="130"/>
      <c r="G11" s="130"/>
      <c r="H11" s="130"/>
      <c r="I11" s="130"/>
      <c r="J11" s="130"/>
      <c r="K11" s="130"/>
      <c r="L11" s="130"/>
    </row>
    <row r="12" spans="1:12">
      <c r="A12" s="239"/>
      <c r="B12" s="135" t="s">
        <v>52</v>
      </c>
      <c r="C12" s="68"/>
      <c r="D12" s="68"/>
      <c r="E12" s="91"/>
      <c r="F12" s="130"/>
      <c r="G12" s="130"/>
      <c r="H12" s="130"/>
      <c r="I12" s="130"/>
      <c r="J12" s="130"/>
      <c r="K12" s="130"/>
      <c r="L12" s="130"/>
    </row>
    <row r="13" spans="1:12">
      <c r="A13" s="239"/>
      <c r="B13" s="135" t="s">
        <v>136</v>
      </c>
      <c r="C13" s="68"/>
      <c r="D13" s="68"/>
      <c r="E13" s="91"/>
      <c r="F13" s="130"/>
      <c r="G13" s="130"/>
      <c r="H13" s="130"/>
      <c r="I13" s="130"/>
      <c r="J13" s="130"/>
      <c r="K13" s="130"/>
      <c r="L13" s="130"/>
    </row>
    <row r="14" spans="1:12">
      <c r="A14" s="239" t="s">
        <v>46</v>
      </c>
      <c r="B14" s="132" t="s">
        <v>49</v>
      </c>
      <c r="C14" s="68"/>
      <c r="D14" s="68"/>
      <c r="E14" s="91"/>
      <c r="F14" s="130"/>
      <c r="G14" s="130"/>
      <c r="H14" s="130"/>
      <c r="I14" s="130"/>
      <c r="J14" s="130"/>
      <c r="K14" s="130"/>
      <c r="L14" s="130"/>
    </row>
    <row r="15" spans="1:12">
      <c r="A15" s="239"/>
      <c r="B15" s="133" t="s">
        <v>54</v>
      </c>
      <c r="C15" s="134">
        <f>C16+C17+C18+C19</f>
        <v>0</v>
      </c>
      <c r="D15" s="134">
        <f>D16+D17+D18+D19</f>
        <v>0</v>
      </c>
      <c r="E15" s="185">
        <f>E16+E17+E18+E19</f>
        <v>0</v>
      </c>
      <c r="F15" s="130"/>
      <c r="G15" s="130"/>
      <c r="H15" s="130"/>
      <c r="I15" s="130"/>
      <c r="J15" s="130"/>
      <c r="K15" s="130"/>
      <c r="L15" s="130"/>
    </row>
    <row r="16" spans="1:12">
      <c r="A16" s="239"/>
      <c r="B16" s="135" t="s">
        <v>50</v>
      </c>
      <c r="C16" s="68"/>
      <c r="D16" s="68"/>
      <c r="E16" s="91"/>
      <c r="F16" s="130"/>
      <c r="G16" s="130"/>
      <c r="H16" s="130"/>
      <c r="I16" s="130"/>
      <c r="J16" s="130"/>
      <c r="K16" s="130"/>
      <c r="L16" s="130"/>
    </row>
    <row r="17" spans="1:12">
      <c r="A17" s="237"/>
      <c r="B17" s="135" t="s">
        <v>51</v>
      </c>
      <c r="C17" s="68"/>
      <c r="D17" s="68"/>
      <c r="E17" s="91"/>
      <c r="F17" s="130"/>
      <c r="G17" s="130"/>
      <c r="H17" s="130"/>
      <c r="I17" s="130"/>
      <c r="J17" s="130"/>
      <c r="K17" s="130"/>
      <c r="L17" s="130"/>
    </row>
    <row r="18" spans="1:12">
      <c r="A18" s="237"/>
      <c r="B18" s="135" t="s">
        <v>52</v>
      </c>
      <c r="C18" s="68"/>
      <c r="D18" s="68"/>
      <c r="E18" s="91"/>
      <c r="F18" s="130"/>
      <c r="G18" s="130"/>
      <c r="H18" s="130"/>
      <c r="I18" s="130"/>
      <c r="J18" s="130"/>
      <c r="K18" s="130"/>
      <c r="L18" s="130"/>
    </row>
    <row r="19" spans="1:12" ht="13.8" thickBot="1">
      <c r="A19" s="240"/>
      <c r="B19" s="186" t="s">
        <v>136</v>
      </c>
      <c r="C19" s="93"/>
      <c r="D19" s="93"/>
      <c r="E19" s="94"/>
      <c r="F19" s="130"/>
      <c r="G19" s="130"/>
      <c r="H19" s="130"/>
      <c r="I19" s="130"/>
      <c r="J19" s="130"/>
      <c r="K19" s="130"/>
      <c r="L19" s="130"/>
    </row>
    <row r="20" spans="1:12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09375" defaultRowHeight="13.2"/>
  <cols>
    <col min="1" max="1" width="10.5546875" style="60" bestFit="1" customWidth="1"/>
    <col min="2" max="2" width="54.6640625" style="60" customWidth="1"/>
    <col min="3" max="3" width="26.6640625" style="60" customWidth="1"/>
    <col min="4" max="4" width="34.88671875" style="60" customWidth="1"/>
    <col min="5" max="5" width="26.6640625" style="60" customWidth="1"/>
    <col min="6" max="6" width="25.5546875" style="60" customWidth="1"/>
    <col min="7" max="7" width="25" style="60" customWidth="1"/>
    <col min="8" max="16384" width="9.109375" style="60"/>
  </cols>
  <sheetData>
    <row r="1" spans="1:7" ht="13.8">
      <c r="A1" s="58" t="s">
        <v>27</v>
      </c>
      <c r="B1" s="37" t="s">
        <v>182</v>
      </c>
    </row>
    <row r="2" spans="1:7" ht="13.8">
      <c r="A2" s="58" t="s">
        <v>28</v>
      </c>
      <c r="B2" s="197">
        <v>43465</v>
      </c>
    </row>
    <row r="3" spans="1:7">
      <c r="B3" s="136"/>
    </row>
    <row r="4" spans="1:7" ht="13.8" thickBot="1">
      <c r="A4" s="84" t="s">
        <v>124</v>
      </c>
      <c r="B4" s="181" t="s">
        <v>133</v>
      </c>
    </row>
    <row r="5" spans="1:7" s="136" customFormat="1">
      <c r="A5" s="137"/>
      <c r="B5" s="65"/>
      <c r="C5" s="138" t="s">
        <v>0</v>
      </c>
      <c r="D5" s="168" t="s">
        <v>1</v>
      </c>
      <c r="E5" s="168" t="s">
        <v>2</v>
      </c>
      <c r="F5" s="168" t="s">
        <v>3</v>
      </c>
      <c r="G5" s="170" t="s">
        <v>4</v>
      </c>
    </row>
    <row r="6" spans="1:7" ht="52.8">
      <c r="A6" s="139"/>
      <c r="B6" s="140"/>
      <c r="C6" s="141" t="s">
        <v>125</v>
      </c>
      <c r="D6" s="140" t="s">
        <v>126</v>
      </c>
      <c r="E6" s="172" t="s">
        <v>127</v>
      </c>
      <c r="F6" s="172" t="s">
        <v>140</v>
      </c>
      <c r="G6" s="171" t="s">
        <v>128</v>
      </c>
    </row>
    <row r="7" spans="1:7">
      <c r="A7" s="139">
        <v>1</v>
      </c>
      <c r="B7" s="142" t="s">
        <v>142</v>
      </c>
      <c r="C7" s="143">
        <f>SUM(C8:C11)</f>
        <v>0</v>
      </c>
      <c r="D7" s="143">
        <f t="shared" ref="D7:G7" si="0">SUM(D8:D11)</f>
        <v>0</v>
      </c>
      <c r="E7" s="143">
        <f t="shared" si="0"/>
        <v>0</v>
      </c>
      <c r="F7" s="143">
        <f t="shared" si="0"/>
        <v>0</v>
      </c>
      <c r="G7" s="143">
        <f t="shared" si="0"/>
        <v>0</v>
      </c>
    </row>
    <row r="8" spans="1:7">
      <c r="A8" s="139">
        <v>2</v>
      </c>
      <c r="B8" s="144" t="s">
        <v>70</v>
      </c>
      <c r="C8" s="145"/>
      <c r="D8" s="120"/>
      <c r="E8" s="120"/>
      <c r="F8" s="120"/>
      <c r="G8" s="121"/>
    </row>
    <row r="9" spans="1:7">
      <c r="A9" s="139">
        <v>3</v>
      </c>
      <c r="B9" s="144" t="s">
        <v>129</v>
      </c>
      <c r="C9" s="145"/>
      <c r="D9" s="120"/>
      <c r="E9" s="120"/>
      <c r="F9" s="120"/>
      <c r="G9" s="121"/>
    </row>
    <row r="10" spans="1:7">
      <c r="A10" s="139">
        <v>4</v>
      </c>
      <c r="B10" s="146" t="s">
        <v>130</v>
      </c>
      <c r="C10" s="145"/>
      <c r="D10" s="120"/>
      <c r="E10" s="120"/>
      <c r="F10" s="120"/>
      <c r="G10" s="121"/>
    </row>
    <row r="11" spans="1:7">
      <c r="A11" s="139">
        <v>5</v>
      </c>
      <c r="B11" s="144" t="s">
        <v>131</v>
      </c>
      <c r="C11" s="145"/>
      <c r="D11" s="120"/>
      <c r="E11" s="120"/>
      <c r="F11" s="120"/>
      <c r="G11" s="121"/>
    </row>
    <row r="12" spans="1:7">
      <c r="A12" s="139">
        <v>6</v>
      </c>
      <c r="B12" s="113" t="s">
        <v>113</v>
      </c>
      <c r="C12" s="116">
        <f>SUM(C13:C16)</f>
        <v>0</v>
      </c>
      <c r="D12" s="116">
        <f>SUM(D13:D16)</f>
        <v>0</v>
      </c>
      <c r="E12" s="116">
        <f>SUM(E13:E16)</f>
        <v>0</v>
      </c>
      <c r="F12" s="116">
        <f>SUM(F13:F16)</f>
        <v>0</v>
      </c>
      <c r="G12" s="117">
        <f>SUM(G13:G16)</f>
        <v>0</v>
      </c>
    </row>
    <row r="13" spans="1:7">
      <c r="A13" s="139">
        <v>7</v>
      </c>
      <c r="B13" s="144" t="s">
        <v>70</v>
      </c>
      <c r="C13" s="114"/>
      <c r="D13" s="114"/>
      <c r="E13" s="114"/>
      <c r="F13" s="114"/>
      <c r="G13" s="115"/>
    </row>
    <row r="14" spans="1:7">
      <c r="A14" s="139">
        <v>8</v>
      </c>
      <c r="B14" s="144" t="s">
        <v>129</v>
      </c>
      <c r="C14" s="114"/>
      <c r="D14" s="114"/>
      <c r="E14" s="114"/>
      <c r="F14" s="114"/>
      <c r="G14" s="115"/>
    </row>
    <row r="15" spans="1:7">
      <c r="A15" s="139">
        <v>9</v>
      </c>
      <c r="B15" s="146" t="s">
        <v>130</v>
      </c>
      <c r="C15" s="114"/>
      <c r="D15" s="114"/>
      <c r="E15" s="114"/>
      <c r="F15" s="114"/>
      <c r="G15" s="115"/>
    </row>
    <row r="16" spans="1:7">
      <c r="A16" s="139">
        <v>10</v>
      </c>
      <c r="B16" s="144" t="s">
        <v>131</v>
      </c>
      <c r="C16" s="114"/>
      <c r="D16" s="114"/>
      <c r="E16" s="114"/>
      <c r="F16" s="114"/>
      <c r="G16" s="115"/>
    </row>
    <row r="17" spans="1:7">
      <c r="A17" s="139">
        <v>11</v>
      </c>
      <c r="B17" s="113" t="s">
        <v>48</v>
      </c>
      <c r="C17" s="116">
        <f>SUM(C18:C21)</f>
        <v>0</v>
      </c>
      <c r="D17" s="116">
        <f>SUM(D18:D21)</f>
        <v>0</v>
      </c>
      <c r="E17" s="116">
        <f>SUM(E18:E21)</f>
        <v>0</v>
      </c>
      <c r="F17" s="116">
        <f>SUM(F18:F21)</f>
        <v>0</v>
      </c>
      <c r="G17" s="117">
        <f>SUM(G18:G21)</f>
        <v>0</v>
      </c>
    </row>
    <row r="18" spans="1:7">
      <c r="A18" s="139">
        <v>12</v>
      </c>
      <c r="B18" s="144" t="s">
        <v>70</v>
      </c>
      <c r="C18" s="114"/>
      <c r="D18" s="114"/>
      <c r="E18" s="114" t="s">
        <v>9</v>
      </c>
      <c r="F18" s="114"/>
      <c r="G18" s="115"/>
    </row>
    <row r="19" spans="1:7">
      <c r="A19" s="139">
        <v>13</v>
      </c>
      <c r="B19" s="144" t="s">
        <v>129</v>
      </c>
      <c r="C19" s="114"/>
      <c r="D19" s="114"/>
      <c r="E19" s="114"/>
      <c r="F19" s="114"/>
      <c r="G19" s="115"/>
    </row>
    <row r="20" spans="1:7">
      <c r="A20" s="139">
        <v>14</v>
      </c>
      <c r="B20" s="146" t="s">
        <v>130</v>
      </c>
      <c r="C20" s="114"/>
      <c r="D20" s="114"/>
      <c r="E20" s="114"/>
      <c r="F20" s="114"/>
      <c r="G20" s="115"/>
    </row>
    <row r="21" spans="1:7">
      <c r="A21" s="139">
        <v>15</v>
      </c>
      <c r="B21" s="144" t="s">
        <v>131</v>
      </c>
      <c r="C21" s="114"/>
      <c r="D21" s="114"/>
      <c r="E21" s="114"/>
      <c r="F21" s="114"/>
      <c r="G21" s="115"/>
    </row>
    <row r="22" spans="1:7" ht="13.8" thickBot="1">
      <c r="A22" s="139">
        <v>16</v>
      </c>
      <c r="B22" s="147" t="s">
        <v>132</v>
      </c>
      <c r="C22" s="148">
        <f>C12+C17</f>
        <v>0</v>
      </c>
      <c r="D22" s="148">
        <f>D12+D17</f>
        <v>0</v>
      </c>
      <c r="E22" s="148">
        <f>E12+E17</f>
        <v>0</v>
      </c>
      <c r="F22" s="148">
        <f>F12+F17</f>
        <v>0</v>
      </c>
      <c r="G22" s="149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09375" defaultRowHeight="13.2"/>
  <cols>
    <col min="1" max="1" width="10.5546875" style="60" bestFit="1" customWidth="1"/>
    <col min="2" max="2" width="89.109375" style="60" bestFit="1" customWidth="1"/>
    <col min="3" max="3" width="15.109375" style="150" customWidth="1"/>
    <col min="4" max="5" width="13.6640625" style="150" customWidth="1"/>
    <col min="6" max="6" width="16.33203125" style="150" customWidth="1"/>
    <col min="7" max="8" width="13.6640625" style="150" customWidth="1"/>
    <col min="9" max="9" width="17.5546875" style="150" customWidth="1"/>
    <col min="10" max="10" width="14.5546875" style="150" customWidth="1"/>
    <col min="11" max="12" width="13.6640625" style="150" customWidth="1"/>
    <col min="13" max="13" width="15" style="150" customWidth="1"/>
    <col min="14" max="15" width="13.6640625" style="150" customWidth="1"/>
    <col min="16" max="17" width="15.6640625" style="150" customWidth="1"/>
    <col min="18" max="18" width="9.109375" style="150"/>
    <col min="19" max="16384" width="9.109375" style="60"/>
  </cols>
  <sheetData>
    <row r="1" spans="1:15" ht="13.8">
      <c r="A1" s="60" t="s">
        <v>27</v>
      </c>
      <c r="B1" s="37" t="s">
        <v>182</v>
      </c>
    </row>
    <row r="2" spans="1:15" ht="13.8">
      <c r="A2" s="60" t="s">
        <v>28</v>
      </c>
      <c r="B2" s="197">
        <v>43465</v>
      </c>
    </row>
    <row r="4" spans="1:15" ht="13.8" thickBot="1">
      <c r="A4" s="84" t="s">
        <v>53</v>
      </c>
      <c r="B4" s="182" t="s">
        <v>26</v>
      </c>
    </row>
    <row r="5" spans="1:15">
      <c r="A5" s="70"/>
      <c r="B5" s="151"/>
      <c r="C5" s="167" t="s">
        <v>0</v>
      </c>
      <c r="D5" s="167" t="s">
        <v>1</v>
      </c>
      <c r="E5" s="167" t="s">
        <v>2</v>
      </c>
      <c r="F5" s="167" t="s">
        <v>3</v>
      </c>
      <c r="G5" s="167" t="s">
        <v>4</v>
      </c>
      <c r="H5" s="167" t="s">
        <v>8</v>
      </c>
      <c r="I5" s="167" t="s">
        <v>12</v>
      </c>
      <c r="J5" s="167" t="s">
        <v>13</v>
      </c>
      <c r="K5" s="167" t="s">
        <v>137</v>
      </c>
      <c r="L5" s="167" t="s">
        <v>14</v>
      </c>
      <c r="M5" s="167" t="s">
        <v>15</v>
      </c>
      <c r="N5" s="167" t="s">
        <v>16</v>
      </c>
      <c r="O5" s="152" t="s">
        <v>17</v>
      </c>
    </row>
    <row r="6" spans="1:15" ht="12.75" customHeight="1">
      <c r="A6" s="71"/>
      <c r="B6" s="73"/>
      <c r="C6" s="241" t="s">
        <v>138</v>
      </c>
      <c r="D6" s="241"/>
      <c r="E6" s="241"/>
      <c r="F6" s="243" t="s">
        <v>56</v>
      </c>
      <c r="G6" s="243"/>
      <c r="H6" s="243"/>
      <c r="I6" s="243"/>
      <c r="J6" s="243"/>
      <c r="K6" s="243"/>
      <c r="L6" s="243"/>
      <c r="M6" s="243" t="s">
        <v>62</v>
      </c>
      <c r="N6" s="243"/>
      <c r="O6" s="242"/>
    </row>
    <row r="7" spans="1:15" ht="15" customHeight="1">
      <c r="A7" s="71"/>
      <c r="B7" s="73"/>
      <c r="C7" s="243" t="s">
        <v>143</v>
      </c>
      <c r="D7" s="243" t="s">
        <v>144</v>
      </c>
      <c r="E7" s="243" t="s">
        <v>55</v>
      </c>
      <c r="F7" s="243" t="s">
        <v>57</v>
      </c>
      <c r="G7" s="243"/>
      <c r="H7" s="243" t="s">
        <v>58</v>
      </c>
      <c r="I7" s="243" t="s">
        <v>59</v>
      </c>
      <c r="J7" s="243"/>
      <c r="K7" s="244" t="s">
        <v>60</v>
      </c>
      <c r="L7" s="244"/>
      <c r="M7" s="241" t="s">
        <v>147</v>
      </c>
      <c r="N7" s="241" t="s">
        <v>148</v>
      </c>
      <c r="O7" s="242" t="s">
        <v>63</v>
      </c>
    </row>
    <row r="8" spans="1:15" ht="26.4">
      <c r="A8" s="71"/>
      <c r="B8" s="73"/>
      <c r="C8" s="243"/>
      <c r="D8" s="243"/>
      <c r="E8" s="243"/>
      <c r="F8" s="172" t="s">
        <v>145</v>
      </c>
      <c r="G8" s="172" t="s">
        <v>146</v>
      </c>
      <c r="H8" s="243"/>
      <c r="I8" s="172" t="s">
        <v>143</v>
      </c>
      <c r="J8" s="172" t="s">
        <v>144</v>
      </c>
      <c r="K8" s="174" t="s">
        <v>150</v>
      </c>
      <c r="L8" s="174" t="s">
        <v>61</v>
      </c>
      <c r="M8" s="241"/>
      <c r="N8" s="241"/>
      <c r="O8" s="242"/>
    </row>
    <row r="9" spans="1:15">
      <c r="A9" s="153"/>
      <c r="B9" s="154" t="s">
        <v>47</v>
      </c>
      <c r="C9" s="155"/>
      <c r="D9" s="155"/>
      <c r="E9" s="156"/>
      <c r="F9" s="157"/>
      <c r="G9" s="157"/>
      <c r="H9" s="72"/>
      <c r="I9" s="72"/>
      <c r="J9" s="72"/>
      <c r="K9" s="72"/>
      <c r="L9" s="72"/>
      <c r="M9" s="157"/>
      <c r="N9" s="157"/>
      <c r="O9" s="158"/>
    </row>
    <row r="10" spans="1:15">
      <c r="A10" s="71">
        <v>1</v>
      </c>
      <c r="B10" s="159" t="s">
        <v>54</v>
      </c>
      <c r="C10" s="160">
        <f>SUM(C11:C17)</f>
        <v>0</v>
      </c>
      <c r="D10" s="160">
        <f>SUM(D11:D17)</f>
        <v>0</v>
      </c>
      <c r="E10" s="160">
        <f>SUM(E11:E17)</f>
        <v>0</v>
      </c>
      <c r="F10" s="161">
        <f t="shared" ref="F10:O10" si="0">SUM(F11:F17)</f>
        <v>0</v>
      </c>
      <c r="G10" s="161">
        <f t="shared" si="0"/>
        <v>0</v>
      </c>
      <c r="H10" s="160">
        <f t="shared" si="0"/>
        <v>0</v>
      </c>
      <c r="I10" s="160">
        <f t="shared" si="0"/>
        <v>0</v>
      </c>
      <c r="J10" s="160">
        <f t="shared" si="0"/>
        <v>0</v>
      </c>
      <c r="K10" s="160">
        <f t="shared" si="0"/>
        <v>0</v>
      </c>
      <c r="L10" s="160">
        <f t="shared" si="0"/>
        <v>0</v>
      </c>
      <c r="M10" s="161">
        <f>SUM(M11:M17)</f>
        <v>0</v>
      </c>
      <c r="N10" s="161">
        <f t="shared" si="0"/>
        <v>0</v>
      </c>
      <c r="O10" s="162">
        <f t="shared" si="0"/>
        <v>0</v>
      </c>
    </row>
    <row r="11" spans="1:15">
      <c r="A11" s="71">
        <v>1.1000000000000001</v>
      </c>
      <c r="B11" s="73"/>
      <c r="C11" s="67"/>
      <c r="D11" s="67"/>
      <c r="E11" s="160">
        <f t="shared" ref="E11:E17" si="1">C11+D11</f>
        <v>0</v>
      </c>
      <c r="F11" s="67"/>
      <c r="G11" s="67"/>
      <c r="H11" s="67"/>
      <c r="I11" s="67"/>
      <c r="J11" s="67"/>
      <c r="K11" s="163"/>
      <c r="L11" s="163"/>
      <c r="M11" s="160">
        <f>C11+F11-H11-I11</f>
        <v>0</v>
      </c>
      <c r="N11" s="160">
        <f>D11+G11+H11-J11+K11-L11</f>
        <v>0</v>
      </c>
      <c r="O11" s="162">
        <f t="shared" ref="O11:O17" si="2">M11+N11</f>
        <v>0</v>
      </c>
    </row>
    <row r="12" spans="1:15">
      <c r="A12" s="71">
        <v>1.2</v>
      </c>
      <c r="B12" s="73"/>
      <c r="C12" s="67"/>
      <c r="D12" s="67"/>
      <c r="E12" s="160">
        <f t="shared" si="1"/>
        <v>0</v>
      </c>
      <c r="F12" s="67"/>
      <c r="G12" s="67"/>
      <c r="H12" s="67"/>
      <c r="I12" s="67"/>
      <c r="J12" s="67"/>
      <c r="K12" s="163"/>
      <c r="L12" s="163"/>
      <c r="M12" s="160">
        <f t="shared" ref="M12:M17" si="3">C12+F12-H12-I12</f>
        <v>0</v>
      </c>
      <c r="N12" s="160">
        <f t="shared" ref="N12:N17" si="4">D12+G12+H12-J12+K12-L12</f>
        <v>0</v>
      </c>
      <c r="O12" s="162">
        <f t="shared" si="2"/>
        <v>0</v>
      </c>
    </row>
    <row r="13" spans="1:15">
      <c r="A13" s="71">
        <v>1.3</v>
      </c>
      <c r="B13" s="73"/>
      <c r="C13" s="67"/>
      <c r="D13" s="67"/>
      <c r="E13" s="160">
        <f t="shared" si="1"/>
        <v>0</v>
      </c>
      <c r="F13" s="67"/>
      <c r="G13" s="67"/>
      <c r="H13" s="67"/>
      <c r="I13" s="67"/>
      <c r="J13" s="67"/>
      <c r="K13" s="163"/>
      <c r="L13" s="163"/>
      <c r="M13" s="160">
        <f t="shared" si="3"/>
        <v>0</v>
      </c>
      <c r="N13" s="160">
        <f t="shared" si="4"/>
        <v>0</v>
      </c>
      <c r="O13" s="162">
        <f t="shared" si="2"/>
        <v>0</v>
      </c>
    </row>
    <row r="14" spans="1:15">
      <c r="A14" s="71">
        <v>1.4</v>
      </c>
      <c r="B14" s="73"/>
      <c r="C14" s="67"/>
      <c r="D14" s="67"/>
      <c r="E14" s="160">
        <f t="shared" si="1"/>
        <v>0</v>
      </c>
      <c r="F14" s="67"/>
      <c r="G14" s="67"/>
      <c r="H14" s="67"/>
      <c r="I14" s="67"/>
      <c r="J14" s="67"/>
      <c r="K14" s="163"/>
      <c r="L14" s="163"/>
      <c r="M14" s="160">
        <f t="shared" si="3"/>
        <v>0</v>
      </c>
      <c r="N14" s="160">
        <f t="shared" si="4"/>
        <v>0</v>
      </c>
      <c r="O14" s="162">
        <f t="shared" si="2"/>
        <v>0</v>
      </c>
    </row>
    <row r="15" spans="1:15">
      <c r="A15" s="71">
        <v>1.5</v>
      </c>
      <c r="B15" s="73"/>
      <c r="C15" s="67"/>
      <c r="D15" s="67"/>
      <c r="E15" s="160">
        <f t="shared" si="1"/>
        <v>0</v>
      </c>
      <c r="F15" s="67"/>
      <c r="G15" s="67"/>
      <c r="H15" s="67"/>
      <c r="I15" s="67"/>
      <c r="J15" s="67"/>
      <c r="K15" s="163"/>
      <c r="L15" s="163"/>
      <c r="M15" s="160">
        <f t="shared" si="3"/>
        <v>0</v>
      </c>
      <c r="N15" s="160">
        <f t="shared" si="4"/>
        <v>0</v>
      </c>
      <c r="O15" s="162">
        <f t="shared" si="2"/>
        <v>0</v>
      </c>
    </row>
    <row r="16" spans="1:15">
      <c r="A16" s="71">
        <v>1.6</v>
      </c>
      <c r="B16" s="73"/>
      <c r="C16" s="67"/>
      <c r="D16" s="67"/>
      <c r="E16" s="160">
        <f t="shared" si="1"/>
        <v>0</v>
      </c>
      <c r="F16" s="67"/>
      <c r="G16" s="67"/>
      <c r="H16" s="67"/>
      <c r="I16" s="67"/>
      <c r="J16" s="67"/>
      <c r="K16" s="163"/>
      <c r="L16" s="163"/>
      <c r="M16" s="160">
        <f>C16+F16-H16-I16</f>
        <v>0</v>
      </c>
      <c r="N16" s="160">
        <f t="shared" si="4"/>
        <v>0</v>
      </c>
      <c r="O16" s="162">
        <f t="shared" si="2"/>
        <v>0</v>
      </c>
    </row>
    <row r="17" spans="1:15">
      <c r="A17" s="71" t="s">
        <v>11</v>
      </c>
      <c r="B17" s="73"/>
      <c r="C17" s="67"/>
      <c r="D17" s="67"/>
      <c r="E17" s="160">
        <f t="shared" si="1"/>
        <v>0</v>
      </c>
      <c r="F17" s="67"/>
      <c r="G17" s="67"/>
      <c r="H17" s="67"/>
      <c r="I17" s="67"/>
      <c r="J17" s="67"/>
      <c r="K17" s="163"/>
      <c r="L17" s="163"/>
      <c r="M17" s="160">
        <f t="shared" si="3"/>
        <v>0</v>
      </c>
      <c r="N17" s="160">
        <f t="shared" si="4"/>
        <v>0</v>
      </c>
      <c r="O17" s="162">
        <f t="shared" si="2"/>
        <v>0</v>
      </c>
    </row>
    <row r="18" spans="1:15">
      <c r="A18" s="153"/>
      <c r="B18" s="86" t="s">
        <v>48</v>
      </c>
      <c r="C18" s="155"/>
      <c r="D18" s="155"/>
      <c r="E18" s="155"/>
      <c r="F18" s="155"/>
      <c r="G18" s="155"/>
      <c r="H18" s="155"/>
      <c r="I18" s="155"/>
      <c r="J18" s="155"/>
      <c r="K18" s="164"/>
      <c r="L18" s="164"/>
      <c r="M18" s="155"/>
      <c r="N18" s="155"/>
      <c r="O18" s="165"/>
    </row>
    <row r="19" spans="1:15">
      <c r="A19" s="71">
        <v>2</v>
      </c>
      <c r="B19" s="166" t="s">
        <v>54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>
        <f t="shared" ref="M19" si="5">C19+F19-H19-I19</f>
        <v>0</v>
      </c>
      <c r="N19" s="160">
        <f t="shared" ref="N19" si="6">D19+G19+H19-J19+K19-L19</f>
        <v>0</v>
      </c>
      <c r="O19" s="162">
        <f t="shared" ref="O19" si="7">M19+N19</f>
        <v>0</v>
      </c>
    </row>
    <row r="20" spans="1:15">
      <c r="A20" s="86"/>
      <c r="B20" s="86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r0eWeu20nFthcyhF2gk/ucj48+CXyluX6ymMvpIVqT0=</DigestValue>
    </Reference>
    <Reference Type="http://www.w3.org/2000/09/xmldsig#Object" URI="#idOfficeObject">
      <DigestMethod Algorithm="http://www.w3.org/2001/04/xmlenc#sha256"/>
      <DigestValue>JcqsChV8Ggu5iqrHfAbtENb0jwCMv3QAAN5ctMq3O7k=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v7IkmVYWthDEEBrY6KBm9BhltP6JvcvOD5WEx7jRkBM=</DigestValue>
    </Reference>
  </SignedInfo>
  <SignatureValue>KlJPLKJ0uiGVTcO4LujeH3uWtff3g+rGLyKdb0uEDqKV+KDqTv0FF28/99LcJhlNVKPqzDToVMVp
HFWMCkiSgjv2QvXEnGx5ufiYHZAXDXP0GpwmM1qqppjTj6vXat0shxa/ssyPlw92zZqEd63O2vPs
3HFuq5HiKV9P1IbziTnCXNYKCeu4HU/Sku04KM82/UsWF22kvSQlTG8nG3G9aXRtk0mJFvjjc5xe
2yGUrwj0iSVvrtnafB0PUwXSUu8q7L4DhWE1q5gJ1xm1JMbbInSHV7rmQhx+XWCR81V+TZmay5sr
+VAe1HgjftYv7m4HMLsULqm8gFN+INE9hrs6AQ==</SignatureValue>
  <KeyInfo>
    <X509Data>
      <X509Certificate>MIIGPTCCBSWgAwIBAgIKXE93dgACAAEN6zANBgkqhkiG9w0BAQsFADBKMRIwEAYKCZImiZPyLGQBGRYCZ2UxEzARBgoJkiaJk/IsZAEZFgNuYmcxHzAdBgNVBAMTFk5CRyBDbGFzcyAyIElOVCBTdWIgQ0EwHhcNMTkwMjIyMDc1NDIyWhcNMjEwMjIxMDc1NDIyWjA7MRcwFQYDVQQKEw5KU0MgQ0FSVFUgQkFOSzEgMB4GA1UEAxMXQkNSIC0gVmxhZGltZXIgQXNhdGlhbmkwggEiMA0GCSqGSIb3DQEBAQUAA4IBDwAwggEKAoIBAQDaV0XX6HKNdscBu/LY8a1ZkZtR4316i6Y5doVA4htQ0Wikp5EM3jpD7Yh5coCz9wwmRAe4LUu7kOzh4emDnH4vm+5K7NF+wqvPRkQtUzIMFK1R1LbMkY/bhUD6zAztDANlAjiVp7YY7ayjJVfLGTUPKBBURzN92C4qqTxNJpOPoQSehpboCVbcL7PKAn1U3wF520MCwcgpCb7oLou2v39WWo5iJdtDZWyUbcbi9r+0EqEtcAn7B3uky89Bv8xj8YTA1zuecqbr+DVd2sB7CLkcvupIP45SJ4DN0imzA+EZb2N9hRgUsoMOzO5o1/D7gTAFudIkm8xswJuRKouN3J/VAgMBAAGjggMyMIIDLjA8BgkrBgEEAYI3FQcELzAtBiUrBgEEAYI3FQjmsmCDjfVEhoGZCYO4oUqDvoRxBIHPkBGGr54RAgFkAgEbMB0GA1UdJQQWMBQGCCsGAQUFBwMCBggrBgEFBQcDBDALBgNVHQ8EBAMCB4AwJwYJKwYBBAGCNxUKBBowGDAKBggrBgEFBQcDAjAKBggrBgEFBQcDBDAdBgNVHQ4EFgQU3IFbuoNYUfgmeirJ9c2vtKcBDUc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XY9PzEHW2xsIERvvEz8kAy4s6Vj7QMLCGghA2Blau8GR38pMDv773/VA/cy7d7CP1MlHMPbnRamwq3V3YR+x6y6YVOpHvw83g2RdnR2IraSRtDw67NWkcyNKXr/B5rVxGhEBb2MJI/A6jIRl2mBiQptzMzncCfcVDehDd+9Z4dGjcEws+WEihnbMWwvpTFjwXtrTjGu2354LRM1YGBrRMM8q5yabiE6ubZ0uuwxyGbf4GZdDjEAIAWXvha+86nZ19LEI41i4N5nlNgwPULTU81qILqzeyh76X8l2oH6kpf+grupE1AeJpDT6x5li0pNJyyc7D1kpYzdA04MwgYR3s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94LRm9COF9M05e6G5kzAym6vB4RI9v4i73Xx+kGmjOM=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BJcc6rHXP8gYIho0bYXqLu2o0GCkmch8lANi4LYMc/0=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25MXrMi0XaaSRJ0M4uLILSIQ2qkdTVw8rEGZeAKkMnA=</DigestValue>
      </Reference>
      <Reference URI="/xl/styles.xml?ContentType=application/vnd.openxmlformats-officedocument.spreadsheetml.styles+xml">
        <DigestMethod Algorithm="http://www.w3.org/2001/04/xmlenc#sha256"/>
        <DigestValue>5XtPT/bUfTkGxh2gI5RA5Nu3IDshA8d4rDIyyeKtwSQ=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LRS4yn5o6s9Z4Y0iMACGgOlVy6qOUo14HtJoel0nchg=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GLXqbkIQ9bGF7L+pLOYqtStoJ2B1tAmBpSmgo/PZqKo=</DigestValue>
      </Reference>
      <Reference URI="/xl/worksheets/sheet2.xml?ContentType=application/vnd.openxmlformats-officedocument.spreadsheetml.worksheet+xml">
        <DigestMethod Algorithm="http://www.w3.org/2001/04/xmlenc#sha256"/>
        <DigestValue>K4lwS6VSxTJ6vEFwI5mwtlkN1R7gwMh6vIveN6/XXM8=</DigestValue>
      </Reference>
      <Reference URI="/xl/worksheets/sheet3.xml?ContentType=application/vnd.openxmlformats-officedocument.spreadsheetml.worksheet+xml">
        <DigestMethod Algorithm="http://www.w3.org/2001/04/xmlenc#sha256"/>
        <DigestValue>iNDz546DJbM1CV5o5pcqvoaxnC7G2+zmhCS+4Qc/2fQ=</DigestValue>
      </Reference>
      <Reference URI="/xl/worksheets/sheet4.xml?ContentType=application/vnd.openxmlformats-officedocument.spreadsheetml.worksheet+xml">
        <DigestMethod Algorithm="http://www.w3.org/2001/04/xmlenc#sha256"/>
        <DigestValue>/mkXyI7saRtgi5smFB9mNpAcep/0Q2ppPld9jdlIl8I=</DigestValue>
      </Reference>
      <Reference URI="/xl/worksheets/sheet5.xml?ContentType=application/vnd.openxmlformats-officedocument.spreadsheetml.worksheet+xml">
        <DigestMethod Algorithm="http://www.w3.org/2001/04/xmlenc#sha256"/>
        <DigestValue>nWV87lvgjztpEJOam+hjNLTTZmjbtqhUHKB+UN2BnLI=</DigestValue>
      </Reference>
      <Reference URI="/xl/worksheets/sheet6.xml?ContentType=application/vnd.openxmlformats-officedocument.spreadsheetml.worksheet+xml">
        <DigestMethod Algorithm="http://www.w3.org/2001/04/xmlenc#sha256"/>
        <DigestValue>pM78Qx6EiM2R+x9u9GqwduJ8HuRyM0pp2N1hNlOHfq4=</DigestValue>
      </Reference>
      <Reference URI="/xl/worksheets/sheet7.xml?ContentType=application/vnd.openxmlformats-officedocument.spreadsheetml.worksheet+xml">
        <DigestMethod Algorithm="http://www.w3.org/2001/04/xmlenc#sha256"/>
        <DigestValue>Z+X4hJbcHbjgus62R/i3grX1hDIeht9ETDI2UGHsBEU=</DigestValue>
      </Reference>
      <Reference URI="/xl/worksheets/sheet8.xml?ContentType=application/vnd.openxmlformats-officedocument.spreadsheetml.worksheet+xml">
        <DigestMethod Algorithm="http://www.w3.org/2001/04/xmlenc#sha256"/>
        <DigestValue>6/GqX18SkSRk9er1i0uH/uXlIgYyT92jJ2nu0xDvAbw=</DigestValue>
      </Reference>
      <Reference URI="/xl/worksheets/sheet9.xml?ContentType=application/vnd.openxmlformats-officedocument.spreadsheetml.worksheet+xml">
        <DigestMethod Algorithm="http://www.w3.org/2001/04/xmlenc#sha256"/>
        <DigestValue>rmaeV/kQFtjNvSBn7WxF3jFsdssWjD6m3tmXXBIbl9Y=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2019-05-15T08:41:27Z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2019-05-15T08:41:27Z</xd:SigningTime>
          <xd:SigningCertificate>
            <xd:Cert>
              <xd:CertDigest>
                <DigestMethod Algorithm="http://www.w3.org/2001/04/xmlenc#sha256"/>
                <DigestValue>ebyXz5TeQWIATn5Qluaq6kzC3eeGfngRl3RB5qK51zQ=</DigestValue>
              </xd:CertDigest>
              <xd:IssuerSerial>
                <X509IssuerName>CN=NBG Class 2 INT Sub CA, DC=nbg, DC=ge</X509IssuerName>
                <X509SerialNumber>435923617273576769523179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deOg10AICQ1GyhiRaVv/6dI68PEU3jPccwjNSAN8Bs0=</DigestValue>
    </Reference>
    <Reference Type="http://www.w3.org/2000/09/xmldsig#Object" URI="#idOfficeObject">
      <DigestMethod Algorithm="http://www.w3.org/2001/04/xmlenc#sha256"/>
      <DigestValue>iAjk1cT6fCs2+sQTYOTMFc44mYsYQYUZrSikwEwgl5k=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tsT3Kbzs66yS1Azruc8boUfMvcq+7X8upNQDQBQ/S6U=</DigestValue>
    </Reference>
  </SignedInfo>
  <SignatureValue>uWKk2CqrmZxYsS6JIvr+HFdwu1YE3raHRIwguRnMI1b03yIOZzJ6bq1Utf5Lr8YmgZLoTueI8JGo
OACWPcCRZpaQXcs7auFGnplN+uguydZIC1oZN+Ei5KLpI8hG5yOpu0Slm6/FYdoNbypP2CkUvUwM
yzbaGO3ltUnNm4WPM45eSNpBxVKdOIhPcZIi2QUE4l7RDIrLbacsgA4RdaGiS0zqhfN7QZjp2brh
6qpQ1ppDk3rW/FW/vq5K57Y5RTQJvxsYdhjxcNdM9fzHAt+S0jj4OtuY+c/5/VruV/QH4nZLPq4H
nrlfhLxEKGzWp/wv46yU50ybhgl4kg4yGvbV1g==</SignatureValue>
  <KeyInfo>
    <X509Data>
      <X509Certificate>MIIGOjCCBSKgAwIBAgIKXFca5gACAAEN7TANBgkqhkiG9w0BAQsFADBKMRIwEAYKCZImiZPyLGQBGRYCZ2UxEzARBgoJkiaJk/IsZAEZFgNuYmcxHzAdBgNVBAMTFk5CRyBDbGFzcyAyIElOVCBTdWIgQ0EwHhcNMTkwMjIyMDgwMjQzWhcNMjEwMjIxMDgwMjQzWjA4MRcwFQYDVQQKEw5KU0MgQ0FSVFUgQkFOSzEdMBsGA1UEAxMUQkNSIC0gR2l2aSBMZWJhbmlkemUwggEiMA0GCSqGSIb3DQEBAQUAA4IBDwAwggEKAoIBAQDjnwx9buylqthWkM3e4yvJnriC8WEPxHuL9evPq3EqKDgjJb+fQDOKIasTiliMq42LDOITrUopypV1GG5yQPsnArdrBzkYnsa8iQRPk5bx8a+PBAf2oRmxdX7yLMXTTbgvcoDyNX7fiaTjwYhmXEXiEYBeEHRZOPZqn90rspHv2TSgzjUyzbaawcdAfpAz/P+7+3Xz2IaIfwyC0c8shbtiVh6/0No49SWHpmqfIECRtjqukUpQf9XALwY6tcJUUKARzMTEX3WhOLqeD6cz6A7bbJzQVUW1ntb0bvJrcgOLG46PlAOHCQ58HvFDhS4v8/bfea0MmlnCDAiMvZO/ySBzAgMBAAGjggMyMIIDLjA8BgkrBgEEAYI3FQcELzAtBiUrBgEEAYI3FQjmsmCDjfVEhoGZCYO4oUqDvoRxBIPEkTOEg4hdAgFkAgEjMB0GA1UdJQQWMBQGCCsGAQUFBwMCBggrBgEFBQcDBDALBgNVHQ8EBAMCB4AwJwYJKwYBBAGCNxUKBBowGDAKBggrBgEFBQcDAjAKBggrBgEFBQcDBDAdBgNVHQ4EFgQU00sj6z+jce+G4/bNlpg3IQ1wTMY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3Og7XaIH2HPahtm3gDIWaZfZTSXSIjkVuVYPaMXPe4Ml+sYXksY4LnmZ03IRDT4x4aaF+kQHsPSJ3eOXj0uWL3HeSmolBPuI+09a/uZ/CpHEatukIRlLa6H+JSn+1QITyGUClDdjAkgGh6OODTmJsUalo5LGM3PyOzm2TS12QTfCndRDUT1g2tuOsN10jy3ngIPb42NchN8HWoZi/lT3ZD5UJZ/CRTR6Id1/h5j1tPK8WpdHa/Bmt4B/KdAAeeatasr67mBWYBBj0bV7Bx04bwUHTF4qyOUV89gqj44K2IJrGPSALnyIbJke/TG/0tAj6pz9YyRtdmxcwEeaecc+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94LRm9COF9M05e6G5kzAym6vB4RI9v4i73Xx+kGmjOM=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BJcc6rHXP8gYIho0bYXqLu2o0GCkmch8lANi4LYMc/0=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dIMNKKWP8aYs7H6lqhQ+1vByjt5yqq5tXU1LxDNOdrA=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25MXrMi0XaaSRJ0M4uLILSIQ2qkdTVw8rEGZeAKkMnA=</DigestValue>
      </Reference>
      <Reference URI="/xl/styles.xml?ContentType=application/vnd.openxmlformats-officedocument.spreadsheetml.styles+xml">
        <DigestMethod Algorithm="http://www.w3.org/2001/04/xmlenc#sha256"/>
        <DigestValue>5XtPT/bUfTkGxh2gI5RA5Nu3IDshA8d4rDIyyeKtwSQ=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LRS4yn5o6s9Z4Y0iMACGgOlVy6qOUo14HtJoel0nchg=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GLXqbkIQ9bGF7L+pLOYqtStoJ2B1tAmBpSmgo/PZqKo=</DigestValue>
      </Reference>
      <Reference URI="/xl/worksheets/sheet2.xml?ContentType=application/vnd.openxmlformats-officedocument.spreadsheetml.worksheet+xml">
        <DigestMethod Algorithm="http://www.w3.org/2001/04/xmlenc#sha256"/>
        <DigestValue>K4lwS6VSxTJ6vEFwI5mwtlkN1R7gwMh6vIveN6/XXM8=</DigestValue>
      </Reference>
      <Reference URI="/xl/worksheets/sheet3.xml?ContentType=application/vnd.openxmlformats-officedocument.spreadsheetml.worksheet+xml">
        <DigestMethod Algorithm="http://www.w3.org/2001/04/xmlenc#sha256"/>
        <DigestValue>iNDz546DJbM1CV5o5pcqvoaxnC7G2+zmhCS+4Qc/2fQ=</DigestValue>
      </Reference>
      <Reference URI="/xl/worksheets/sheet4.xml?ContentType=application/vnd.openxmlformats-officedocument.spreadsheetml.worksheet+xml">
        <DigestMethod Algorithm="http://www.w3.org/2001/04/xmlenc#sha256"/>
        <DigestValue>/mkXyI7saRtgi5smFB9mNpAcep/0Q2ppPld9jdlIl8I=</DigestValue>
      </Reference>
      <Reference URI="/xl/worksheets/sheet5.xml?ContentType=application/vnd.openxmlformats-officedocument.spreadsheetml.worksheet+xml">
        <DigestMethod Algorithm="http://www.w3.org/2001/04/xmlenc#sha256"/>
        <DigestValue>nWV87lvgjztpEJOam+hjNLTTZmjbtqhUHKB+UN2BnLI=</DigestValue>
      </Reference>
      <Reference URI="/xl/worksheets/sheet6.xml?ContentType=application/vnd.openxmlformats-officedocument.spreadsheetml.worksheet+xml">
        <DigestMethod Algorithm="http://www.w3.org/2001/04/xmlenc#sha256"/>
        <DigestValue>pM78Qx6EiM2R+x9u9GqwduJ8HuRyM0pp2N1hNlOHfq4=</DigestValue>
      </Reference>
      <Reference URI="/xl/worksheets/sheet7.xml?ContentType=application/vnd.openxmlformats-officedocument.spreadsheetml.worksheet+xml">
        <DigestMethod Algorithm="http://www.w3.org/2001/04/xmlenc#sha256"/>
        <DigestValue>Z+X4hJbcHbjgus62R/i3grX1hDIeht9ETDI2UGHsBEU=</DigestValue>
      </Reference>
      <Reference URI="/xl/worksheets/sheet8.xml?ContentType=application/vnd.openxmlformats-officedocument.spreadsheetml.worksheet+xml">
        <DigestMethod Algorithm="http://www.w3.org/2001/04/xmlenc#sha256"/>
        <DigestValue>6/GqX18SkSRk9er1i0uH/uXlIgYyT92jJ2nu0xDvAbw=</DigestValue>
      </Reference>
      <Reference URI="/xl/worksheets/sheet9.xml?ContentType=application/vnd.openxmlformats-officedocument.spreadsheetml.worksheet+xml">
        <DigestMethod Algorithm="http://www.w3.org/2001/04/xmlenc#sha256"/>
        <DigestValue>rmaeV/kQFtjNvSBn7WxF3jFsdssWjD6m3tmXXBIbl9Y=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2019-05-15T08:53:26Z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1</SignatureComments>
          <WindowsVersion>10.0</WindowsVersion>
          <OfficeVersion>16.0.11601/16</OfficeVersion>
          <ApplicationVersion>16.0.11601</ApplicationVersion>
          <Monitors>1</Monitors>
          <HorizontalResolution>3440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2019-05-15T08:53:26Z</xd:SigningTime>
          <xd:SigningCertificate>
            <xd:Cert>
              <xd:CertDigest>
                <DigestMethod Algorithm="http://www.w3.org/2001/04/xmlenc#sha256"/>
                <DigestValue>3PFt70QXplfsx1rnBs52NvagM5snNMztgoCRy3m/sCs=</DigestValue>
              </xd:CertDigest>
              <xd:IssuerSerial>
                <X509IssuerName>CN=NBG Class 2 INT Sub CA, DC=nbg, DC=ge</X509IssuerName>
                <X509SerialNumber>436064521395118310231533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1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2019-05-14T16:10:03Z</dcterms:modified>
</cp:coreProperties>
</file>